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10" windowHeight="5865" activeTab="0"/>
  </bookViews>
  <sheets>
    <sheet name="Hidraulico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<sst xmlns="http://schemas.openxmlformats.org/spreadsheetml/2006/main" count="673" uniqueCount="84">
  <si>
    <t>Vel. Máx.</t>
  </si>
  <si>
    <t>Qmín.</t>
  </si>
  <si>
    <t>m/s</t>
  </si>
  <si>
    <t>Qmáx.</t>
  </si>
  <si>
    <t>lps</t>
  </si>
  <si>
    <t>Diámetro calculado:</t>
  </si>
  <si>
    <t>Diámetro comercial:</t>
  </si>
  <si>
    <t>"</t>
  </si>
  <si>
    <t>Vel. Diseño</t>
  </si>
  <si>
    <t>V = Q / A</t>
  </si>
  <si>
    <t>Diámetro interno:</t>
  </si>
  <si>
    <t>m.</t>
  </si>
  <si>
    <t>Area interna</t>
  </si>
  <si>
    <t>Si</t>
  </si>
  <si>
    <t>Q =</t>
  </si>
  <si>
    <t>3- Cálculo de la Pérdida de Carga en la Tubería</t>
  </si>
  <si>
    <t>2- Análisis de Velocidades en la Tubería</t>
  </si>
  <si>
    <t>1- Cálculo del Diámetro de la Tubería</t>
  </si>
  <si>
    <t>HAZEN WILLIAMS</t>
  </si>
  <si>
    <t>C : coeficiente de flujo = 140</t>
  </si>
  <si>
    <t>D : diámetro interno del tubo, m.</t>
  </si>
  <si>
    <t>m</t>
  </si>
  <si>
    <t>D =</t>
  </si>
  <si>
    <t>Longitud de Tubería:</t>
  </si>
  <si>
    <t>Sf =</t>
  </si>
  <si>
    <t>Qprom. =</t>
  </si>
  <si>
    <t>Qmáx. =</t>
  </si>
  <si>
    <t xml:space="preserve">     Datos de Caudales</t>
  </si>
  <si>
    <t xml:space="preserve">     Determinación del diámetro</t>
  </si>
  <si>
    <t xml:space="preserve">     Donde</t>
  </si>
  <si>
    <t>Qmín. =</t>
  </si>
  <si>
    <r>
      <t>m</t>
    </r>
    <r>
      <rPr>
        <vertAlign val="superscript"/>
        <sz val="10"/>
        <rFont val="Tahoma"/>
        <family val="2"/>
      </rPr>
      <t>2</t>
    </r>
  </si>
  <si>
    <r>
      <t xml:space="preserve">Sf = 10.643 Q </t>
    </r>
    <r>
      <rPr>
        <vertAlign val="superscript"/>
        <sz val="10"/>
        <rFont val="Tahoma"/>
        <family val="2"/>
      </rPr>
      <t>1.85</t>
    </r>
    <r>
      <rPr>
        <sz val="10"/>
        <rFont val="Tahoma"/>
        <family val="2"/>
      </rPr>
      <t xml:space="preserve"> / C </t>
    </r>
    <r>
      <rPr>
        <vertAlign val="superscript"/>
        <sz val="10"/>
        <rFont val="Tahoma"/>
        <family val="2"/>
      </rPr>
      <t>1.85</t>
    </r>
    <r>
      <rPr>
        <sz val="10"/>
        <rFont val="Tahoma"/>
        <family val="2"/>
      </rPr>
      <t xml:space="preserve"> D </t>
    </r>
    <r>
      <rPr>
        <vertAlign val="superscript"/>
        <sz val="10"/>
        <rFont val="Tahoma"/>
        <family val="2"/>
      </rPr>
      <t>4.87</t>
    </r>
  </si>
  <si>
    <r>
      <t>Sf : pérdida de carga unitaria, m 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O / m tubería</t>
    </r>
  </si>
  <si>
    <r>
      <t>Q : gasto, 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/s</t>
    </r>
  </si>
  <si>
    <r>
      <t>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/s</t>
    </r>
  </si>
  <si>
    <r>
      <t>m 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O / m tubería</t>
    </r>
  </si>
  <si>
    <r>
      <t>m 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O</t>
    </r>
  </si>
  <si>
    <t>Se empleará la siguiente ecuación</t>
  </si>
  <si>
    <t>Para estimar la pérdida de carga en la tubería se tomará como base la ecuación de</t>
  </si>
  <si>
    <t>Para estimar la pérdida de carga en válvulas y accesorios se empleara la siguiente</t>
  </si>
  <si>
    <t>ecuación:</t>
  </si>
  <si>
    <t xml:space="preserve">   Donde</t>
  </si>
  <si>
    <r>
      <t>D</t>
    </r>
    <r>
      <rPr>
        <sz val="10"/>
        <rFont val="Tahoma"/>
        <family val="2"/>
      </rPr>
      <t>H = pérdida de carga, m.</t>
    </r>
  </si>
  <si>
    <t>K = coeficiente de resistencia del accesorio.</t>
  </si>
  <si>
    <t>v = velocidad del líquido, m/s.</t>
  </si>
  <si>
    <r>
      <t>g = aceleración de la gravedad, 9.81 m/s</t>
    </r>
    <r>
      <rPr>
        <vertAlign val="superscript"/>
        <sz val="10"/>
        <rFont val="Tahoma"/>
        <family val="2"/>
      </rPr>
      <t>2</t>
    </r>
  </si>
  <si>
    <r>
      <t>D</t>
    </r>
    <r>
      <rPr>
        <sz val="10"/>
        <rFont val="Tahoma"/>
        <family val="2"/>
      </rPr>
      <t>H = K (v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/ 2g)</t>
    </r>
  </si>
  <si>
    <t xml:space="preserve">     Pérdidas en accesorios</t>
  </si>
  <si>
    <r>
      <t>D</t>
    </r>
    <r>
      <rPr>
        <sz val="10"/>
        <rFont val="Tahoma"/>
        <family val="2"/>
      </rPr>
      <t>H =</t>
    </r>
  </si>
  <si>
    <t>K=</t>
  </si>
  <si>
    <r>
      <t>D</t>
    </r>
    <r>
      <rPr>
        <sz val="10"/>
        <rFont val="Tahoma"/>
        <family val="2"/>
      </rPr>
      <t>Ht =</t>
    </r>
  </si>
  <si>
    <t>Pérdida de carga total =</t>
  </si>
  <si>
    <r>
      <t>D = ( 4Q</t>
    </r>
    <r>
      <rPr>
        <vertAlign val="subscript"/>
        <sz val="10"/>
        <rFont val="Tahoma"/>
        <family val="2"/>
      </rPr>
      <t>d</t>
    </r>
    <r>
      <rPr>
        <sz val="10"/>
        <rFont val="Tahoma"/>
        <family val="2"/>
      </rPr>
      <t xml:space="preserve"> / V</t>
    </r>
    <r>
      <rPr>
        <sz val="10"/>
        <rFont val="Symbol"/>
        <family val="1"/>
      </rPr>
      <t xml:space="preserve"> p</t>
    </r>
    <r>
      <rPr>
        <sz val="10"/>
        <rFont val="Tahoma"/>
        <family val="2"/>
      </rPr>
      <t xml:space="preserve"> ) </t>
    </r>
    <r>
      <rPr>
        <vertAlign val="superscript"/>
        <sz val="10"/>
        <rFont val="Tahoma"/>
        <family val="2"/>
      </rPr>
      <t>1/2</t>
    </r>
    <r>
      <rPr>
        <sz val="10"/>
        <rFont val="Tahoma"/>
        <family val="2"/>
      </rPr>
      <t xml:space="preserve"> </t>
    </r>
  </si>
  <si>
    <t xml:space="preserve">     Velocidades recomendadas en tuberías por gravedad</t>
  </si>
  <si>
    <t>Qprom.</t>
  </si>
  <si>
    <r>
      <t>Qdiseño (Q</t>
    </r>
    <r>
      <rPr>
        <vertAlign val="subscript"/>
        <sz val="10"/>
        <rFont val="Tahoma"/>
        <family val="2"/>
      </rPr>
      <t>d</t>
    </r>
    <r>
      <rPr>
        <sz val="10"/>
        <rFont val="Tahoma"/>
        <family val="2"/>
      </rPr>
      <t>)</t>
    </r>
  </si>
  <si>
    <t xml:space="preserve">     B) Pérdida de carga a flujo promedio</t>
  </si>
  <si>
    <t xml:space="preserve">     C) Pérdida de carga a flujo máximo</t>
  </si>
  <si>
    <r>
      <t>V</t>
    </r>
    <r>
      <rPr>
        <vertAlign val="subscript"/>
        <sz val="10"/>
        <rFont val="Tahoma"/>
        <family val="2"/>
      </rPr>
      <t>6"</t>
    </r>
    <r>
      <rPr>
        <vertAlign val="subscript"/>
        <sz val="10"/>
        <rFont val="Symbol"/>
        <family val="1"/>
      </rPr>
      <t xml:space="preserve"> f</t>
    </r>
    <r>
      <rPr>
        <sz val="10"/>
        <rFont val="Symbol"/>
        <family val="1"/>
      </rPr>
      <t xml:space="preserve"> </t>
    </r>
    <r>
      <rPr>
        <sz val="10"/>
        <rFont val="Tahoma"/>
        <family val="2"/>
      </rPr>
      <t>=</t>
    </r>
  </si>
  <si>
    <r>
      <t>h</t>
    </r>
    <r>
      <rPr>
        <vertAlign val="subscript"/>
        <sz val="10"/>
        <rFont val="Tahoma"/>
        <family val="2"/>
      </rPr>
      <t xml:space="preserve">f 6" </t>
    </r>
    <r>
      <rPr>
        <vertAlign val="subscript"/>
        <sz val="10"/>
        <rFont val="Symbol"/>
        <family val="1"/>
      </rPr>
      <t>f</t>
    </r>
    <r>
      <rPr>
        <vertAlign val="subscript"/>
        <sz val="10"/>
        <rFont val="Tahoma"/>
        <family val="2"/>
      </rPr>
      <t xml:space="preserve"> </t>
    </r>
    <r>
      <rPr>
        <sz val="10"/>
        <rFont val="Tahoma"/>
        <family val="2"/>
      </rPr>
      <t>=</t>
    </r>
  </si>
  <si>
    <t>" ced. 40</t>
  </si>
  <si>
    <t>" ced. 20</t>
  </si>
  <si>
    <r>
      <t>V</t>
    </r>
    <r>
      <rPr>
        <vertAlign val="subscript"/>
        <sz val="10"/>
        <rFont val="Tahoma"/>
        <family val="2"/>
      </rPr>
      <t>10"</t>
    </r>
    <r>
      <rPr>
        <vertAlign val="subscript"/>
        <sz val="10"/>
        <rFont val="Symbol"/>
        <family val="1"/>
      </rPr>
      <t xml:space="preserve"> f</t>
    </r>
    <r>
      <rPr>
        <sz val="10"/>
        <rFont val="Symbol"/>
        <family val="1"/>
      </rPr>
      <t xml:space="preserve"> </t>
    </r>
    <r>
      <rPr>
        <sz val="10"/>
        <rFont val="Tahoma"/>
        <family val="2"/>
      </rPr>
      <t>=</t>
    </r>
  </si>
  <si>
    <t>Codos 10":</t>
  </si>
  <si>
    <r>
      <t>h</t>
    </r>
    <r>
      <rPr>
        <vertAlign val="subscript"/>
        <sz val="10"/>
        <rFont val="Tahoma"/>
        <family val="2"/>
      </rPr>
      <t xml:space="preserve">f 10" </t>
    </r>
    <r>
      <rPr>
        <vertAlign val="subscript"/>
        <sz val="10"/>
        <rFont val="Symbol"/>
        <family val="1"/>
      </rPr>
      <t>f</t>
    </r>
    <r>
      <rPr>
        <vertAlign val="subscript"/>
        <sz val="10"/>
        <rFont val="Tahoma"/>
        <family val="2"/>
      </rPr>
      <t xml:space="preserve"> </t>
    </r>
    <r>
      <rPr>
        <sz val="10"/>
        <rFont val="Tahoma"/>
        <family val="2"/>
      </rPr>
      <t>=</t>
    </r>
  </si>
  <si>
    <t xml:space="preserve">     A) Pérdida de carga a flujo mínimo </t>
  </si>
  <si>
    <t>CALCULO DEL DIAMETRO DE TUBERIA DE DESCARGA DEL REACTOR</t>
  </si>
  <si>
    <t>CALCULO DEL DIAMETRO DE TUBERIA DE DESCARGA DEL CLARIFICADOR</t>
  </si>
  <si>
    <r>
      <t>h</t>
    </r>
    <r>
      <rPr>
        <vertAlign val="subscript"/>
        <sz val="10"/>
        <rFont val="Tahoma"/>
        <family val="2"/>
      </rPr>
      <t xml:space="preserve">f 8" </t>
    </r>
    <r>
      <rPr>
        <vertAlign val="subscript"/>
        <sz val="10"/>
        <rFont val="Symbol"/>
        <family val="1"/>
      </rPr>
      <t>f</t>
    </r>
    <r>
      <rPr>
        <vertAlign val="subscript"/>
        <sz val="10"/>
        <rFont val="Tahoma"/>
        <family val="2"/>
      </rPr>
      <t xml:space="preserve"> </t>
    </r>
    <r>
      <rPr>
        <sz val="10"/>
        <rFont val="Tahoma"/>
        <family val="2"/>
      </rPr>
      <t>=</t>
    </r>
  </si>
  <si>
    <t>DISEÑO HIDRAULICO</t>
  </si>
  <si>
    <t>Codos 6":</t>
  </si>
  <si>
    <r>
      <t>V</t>
    </r>
    <r>
      <rPr>
        <vertAlign val="subscript"/>
        <sz val="10"/>
        <rFont val="Tahoma"/>
        <family val="2"/>
      </rPr>
      <t>8"</t>
    </r>
    <r>
      <rPr>
        <vertAlign val="subscript"/>
        <sz val="10"/>
        <rFont val="Symbol"/>
        <family val="1"/>
      </rPr>
      <t xml:space="preserve"> f</t>
    </r>
    <r>
      <rPr>
        <sz val="10"/>
        <rFont val="Symbol"/>
        <family val="1"/>
      </rPr>
      <t xml:space="preserve"> </t>
    </r>
    <r>
      <rPr>
        <sz val="10"/>
        <rFont val="Tahoma"/>
        <family val="2"/>
      </rPr>
      <t>=</t>
    </r>
  </si>
  <si>
    <t>CALCULO DEL DIAMETRO DE TUBERIA DE DESCARGA DEL TANQUE</t>
  </si>
  <si>
    <t>DE CLORACION Y ALIMENTACION A MEDIDOR PARSHALL</t>
  </si>
  <si>
    <t>CALCULO DEL DIAMETRO DE TUBERIA DE DESCARGA DEL MEDIDOR</t>
  </si>
  <si>
    <t>PARSHALL Y ALIMENTACION AL ARROYO</t>
  </si>
  <si>
    <t>SECUNDARIO Y ALIMENTACION A TANQUE DE CLORACION</t>
  </si>
  <si>
    <t>Codos 8":</t>
  </si>
  <si>
    <t>BIOLOGICO Y ALIMENTACION A CLARIFICADOR SECUNDARIO</t>
  </si>
  <si>
    <t>CALCULO DEL DIAMETRO DE TUBERIA DE DESCARGA DEL SEDIMETADOR</t>
  </si>
  <si>
    <t>PRIMARIO Y ALIMENTACION A REACTOR BIOLOGICO</t>
  </si>
  <si>
    <t>CLARIFICADOR SECUNDARIO Y ALIMENTACION A FOSA DE RECIRCULACION</t>
  </si>
  <si>
    <t>CALCULO DEL DIAMETRO DE TUBERIA DE DESCARGA DE LODOS DEL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</si>
</sst>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;[Red]0.00000"/>
    <numFmt numFmtId="181" formatCode="0.000;[Red]0.000"/>
    <numFmt numFmtId="182" formatCode="0.00;[Red]0.00"/>
    <numFmt numFmtId="183" formatCode="0.0;[Red]0.0"/>
    <numFmt numFmtId="184" formatCode="0.0000;[Red]0.0000"/>
    <numFmt numFmtId="185" formatCode="#,##0.00;[Red]#,##0.00"/>
    <numFmt numFmtId="186" formatCode="0.00000"/>
    <numFmt numFmtId="187" formatCode="0.0000"/>
    <numFmt numFmtId="188" formatCode="0.000"/>
  </numFmts>
  <fonts count="29">
    <font>
      <sz val="10"/>
      <name val="Arial"/>
      <family val="0"/>
    </font>
    <font>
      <sz val="10"/>
      <name val="Symbol"/>
      <family val="1"/>
    </font>
    <font>
      <vertAlign val="subscript"/>
      <sz val="10"/>
      <name val="Symbol"/>
      <family val="1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vertAlign val="superscript"/>
      <sz val="10"/>
      <name val="Tahoma"/>
      <family val="2"/>
    </font>
    <font>
      <sz val="9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82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8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04"/>
  <sheetViews>
    <sheetView tabSelected="1" zoomScale="120" zoomScaleNormal="120" zoomScalePageLayoutView="0" workbookViewId="0" topLeftCell="A1">
      <selection activeCell="D3" sqref="D3"/>
    </sheetView>
  </sheetViews>
  <sheetFormatPr defaultColWidth="11.421875" defaultRowHeight="12.75"/>
  <cols>
    <col min="1" max="1" width="2.00390625" style="1" customWidth="1"/>
    <col min="2" max="2" width="18.00390625" style="1" customWidth="1"/>
    <col min="3" max="4" width="11.421875" style="1" customWidth="1"/>
    <col min="5" max="7" width="7.7109375" style="1" customWidth="1"/>
    <col min="8" max="8" width="11.8515625" style="1" customWidth="1"/>
    <col min="9" max="16384" width="11.421875" style="1" customWidth="1"/>
  </cols>
  <sheetData>
    <row r="2" spans="2:9" ht="15">
      <c r="B2" s="22" t="s">
        <v>70</v>
      </c>
      <c r="C2" s="22"/>
      <c r="D2" s="22"/>
      <c r="E2" s="22"/>
      <c r="F2" s="22"/>
      <c r="G2" s="22"/>
      <c r="H2" s="22"/>
      <c r="I2" s="22"/>
    </row>
    <row r="5" spans="2:8" ht="12.75">
      <c r="B5" s="21" t="s">
        <v>80</v>
      </c>
      <c r="C5" s="21"/>
      <c r="D5" s="21"/>
      <c r="E5" s="21"/>
      <c r="F5" s="21"/>
      <c r="G5" s="21"/>
      <c r="H5" s="21"/>
    </row>
    <row r="6" spans="2:8" ht="12.75">
      <c r="B6" s="21" t="s">
        <v>81</v>
      </c>
      <c r="C6" s="21"/>
      <c r="D6" s="21"/>
      <c r="E6" s="21"/>
      <c r="F6" s="21"/>
      <c r="G6" s="21"/>
      <c r="H6" s="21"/>
    </row>
    <row r="8" ht="12.75">
      <c r="C8" s="2" t="s">
        <v>17</v>
      </c>
    </row>
    <row r="10" ht="12.75">
      <c r="B10" s="1" t="s">
        <v>54</v>
      </c>
    </row>
    <row r="12" spans="2:4" ht="12.75">
      <c r="B12" s="1" t="s">
        <v>8</v>
      </c>
      <c r="C12" s="4">
        <v>0.9</v>
      </c>
      <c r="D12" s="1" t="s">
        <v>2</v>
      </c>
    </row>
    <row r="13" spans="2:4" ht="12.75">
      <c r="B13" s="1" t="s">
        <v>0</v>
      </c>
      <c r="C13" s="4">
        <v>2</v>
      </c>
      <c r="D13" s="1" t="s">
        <v>2</v>
      </c>
    </row>
    <row r="15" ht="12.75">
      <c r="B15" s="1" t="s">
        <v>27</v>
      </c>
    </row>
    <row r="17" spans="2:4" ht="12.75">
      <c r="B17" s="1" t="s">
        <v>1</v>
      </c>
      <c r="C17" s="4">
        <v>10</v>
      </c>
      <c r="D17" s="1" t="s">
        <v>4</v>
      </c>
    </row>
    <row r="18" spans="2:4" ht="12.75">
      <c r="B18" s="1" t="s">
        <v>55</v>
      </c>
      <c r="C18" s="4">
        <v>10</v>
      </c>
      <c r="D18" s="1" t="s">
        <v>4</v>
      </c>
    </row>
    <row r="19" spans="2:5" ht="12.75">
      <c r="B19" s="1" t="s">
        <v>3</v>
      </c>
      <c r="C19" s="4">
        <v>30</v>
      </c>
      <c r="D19" s="1" t="s">
        <v>4</v>
      </c>
      <c r="E19" s="18"/>
    </row>
    <row r="20" spans="2:4" ht="14.25">
      <c r="B20" s="1" t="s">
        <v>56</v>
      </c>
      <c r="C20" s="4">
        <v>20</v>
      </c>
      <c r="D20" s="1" t="s">
        <v>4</v>
      </c>
    </row>
    <row r="22" ht="12.75">
      <c r="B22" s="1" t="s">
        <v>28</v>
      </c>
    </row>
    <row r="24" ht="12.75">
      <c r="B24" s="1" t="s">
        <v>38</v>
      </c>
    </row>
    <row r="26" ht="15">
      <c r="B26" s="1" t="s">
        <v>53</v>
      </c>
    </row>
    <row r="29" spans="2:4" ht="12.75">
      <c r="B29" s="1" t="s">
        <v>5</v>
      </c>
      <c r="C29" s="5">
        <f>(((4*C20/1000)/(3.1416*C12))^0.5)/0.0254</f>
        <v>6.6223873279124374</v>
      </c>
      <c r="D29" s="1" t="s">
        <v>7</v>
      </c>
    </row>
    <row r="30" spans="2:4" ht="12.75">
      <c r="B30" s="1" t="s">
        <v>6</v>
      </c>
      <c r="C30" s="1">
        <v>8</v>
      </c>
      <c r="D30" s="1" t="s">
        <v>62</v>
      </c>
    </row>
    <row r="33" ht="12.75">
      <c r="C33" s="2" t="s">
        <v>16</v>
      </c>
    </row>
    <row r="35" ht="12.75">
      <c r="B35" s="1" t="s">
        <v>9</v>
      </c>
    </row>
    <row r="37" spans="2:4" ht="12.75">
      <c r="B37" s="1" t="s">
        <v>10</v>
      </c>
      <c r="C37" s="1">
        <v>0.207</v>
      </c>
      <c r="D37" s="1" t="s">
        <v>11</v>
      </c>
    </row>
    <row r="38" spans="2:5" ht="14.25">
      <c r="B38" s="1" t="s">
        <v>12</v>
      </c>
      <c r="C38" s="6">
        <f>(C37^2)*3.1416/4</f>
        <v>0.0336536046</v>
      </c>
      <c r="D38" s="1" t="s">
        <v>31</v>
      </c>
      <c r="E38" s="6"/>
    </row>
    <row r="39" spans="3:5" ht="12.75">
      <c r="C39" s="5"/>
      <c r="E39" s="5"/>
    </row>
    <row r="40" spans="2:3" ht="12.75">
      <c r="B40" s="1" t="s">
        <v>13</v>
      </c>
      <c r="C40" s="5"/>
    </row>
    <row r="41" spans="2:7" ht="14.25">
      <c r="B41" s="7" t="s">
        <v>30</v>
      </c>
      <c r="C41" s="8">
        <f>C17</f>
        <v>10</v>
      </c>
      <c r="D41" s="1" t="s">
        <v>4</v>
      </c>
      <c r="E41" s="1" t="s">
        <v>72</v>
      </c>
      <c r="F41" s="8">
        <f>C41/(1000*C38)</f>
        <v>0.2971449899307369</v>
      </c>
      <c r="G41" s="1" t="s">
        <v>2</v>
      </c>
    </row>
    <row r="42" spans="2:7" ht="14.25">
      <c r="B42" s="7" t="s">
        <v>25</v>
      </c>
      <c r="C42" s="8">
        <f>C18</f>
        <v>10</v>
      </c>
      <c r="D42" s="1" t="s">
        <v>4</v>
      </c>
      <c r="E42" s="1" t="s">
        <v>72</v>
      </c>
      <c r="F42" s="8">
        <f>C42/(1000*C38)</f>
        <v>0.2971449899307369</v>
      </c>
      <c r="G42" s="1" t="s">
        <v>2</v>
      </c>
    </row>
    <row r="43" spans="2:7" ht="14.25">
      <c r="B43" s="7" t="s">
        <v>26</v>
      </c>
      <c r="C43" s="8">
        <f>C19</f>
        <v>30</v>
      </c>
      <c r="D43" s="1" t="s">
        <v>4</v>
      </c>
      <c r="E43" s="1" t="s">
        <v>72</v>
      </c>
      <c r="F43" s="8">
        <f>C43/(1000*C38)</f>
        <v>0.8914349697922107</v>
      </c>
      <c r="G43" s="1" t="s">
        <v>2</v>
      </c>
    </row>
    <row r="44" spans="2:6" ht="12.75">
      <c r="B44" s="7"/>
      <c r="C44" s="8"/>
      <c r="F44" s="8"/>
    </row>
    <row r="45" ht="12.75">
      <c r="C45" s="5"/>
    </row>
    <row r="47" ht="12.75">
      <c r="C47" s="2" t="s">
        <v>15</v>
      </c>
    </row>
    <row r="48" ht="12.75">
      <c r="C48" s="2"/>
    </row>
    <row r="49" spans="2:3" ht="12.75">
      <c r="B49" s="1" t="s">
        <v>39</v>
      </c>
      <c r="C49" s="2"/>
    </row>
    <row r="50" spans="2:3" ht="12.75">
      <c r="B50" s="1" t="s">
        <v>18</v>
      </c>
      <c r="C50" s="2"/>
    </row>
    <row r="51" ht="14.25">
      <c r="C51" s="1" t="s">
        <v>32</v>
      </c>
    </row>
    <row r="52" ht="12.75">
      <c r="C52" s="2"/>
    </row>
    <row r="53" spans="2:3" ht="12.75">
      <c r="B53" s="1" t="s">
        <v>29</v>
      </c>
      <c r="C53" s="2"/>
    </row>
    <row r="54" ht="12.75">
      <c r="C54" s="2"/>
    </row>
    <row r="55" spans="2:3" ht="14.25">
      <c r="B55" s="1" t="s">
        <v>33</v>
      </c>
      <c r="C55" s="2"/>
    </row>
    <row r="56" spans="2:3" ht="14.25">
      <c r="B56" s="1" t="s">
        <v>34</v>
      </c>
      <c r="C56" s="2"/>
    </row>
    <row r="57" spans="2:3" ht="12.75">
      <c r="B57" s="1" t="s">
        <v>19</v>
      </c>
      <c r="C57" s="2"/>
    </row>
    <row r="58" spans="2:3" ht="12.75">
      <c r="B58" s="1" t="s">
        <v>20</v>
      </c>
      <c r="C58" s="2"/>
    </row>
    <row r="59" ht="12.75">
      <c r="C59" s="2"/>
    </row>
    <row r="60" ht="12.75">
      <c r="C60" s="2"/>
    </row>
    <row r="61" spans="2:3" ht="12.75">
      <c r="B61" s="1" t="s">
        <v>40</v>
      </c>
      <c r="C61" s="2"/>
    </row>
    <row r="62" spans="2:3" ht="12.75">
      <c r="B62" s="1" t="s">
        <v>41</v>
      </c>
      <c r="C62" s="2"/>
    </row>
    <row r="63" ht="14.25">
      <c r="C63" s="13" t="s">
        <v>47</v>
      </c>
    </row>
    <row r="64" ht="12.75">
      <c r="C64" s="13"/>
    </row>
    <row r="65" spans="2:3" ht="12.75">
      <c r="B65" s="1" t="s">
        <v>42</v>
      </c>
      <c r="C65" s="13"/>
    </row>
    <row r="66" ht="12.75">
      <c r="C66" s="13"/>
    </row>
    <row r="67" spans="2:3" ht="12.75">
      <c r="B67" s="13" t="s">
        <v>43</v>
      </c>
      <c r="C67" s="13"/>
    </row>
    <row r="68" spans="2:3" ht="12.75">
      <c r="B68" s="1" t="s">
        <v>44</v>
      </c>
      <c r="C68" s="13"/>
    </row>
    <row r="69" spans="2:3" ht="12.75">
      <c r="B69" s="1" t="s">
        <v>45</v>
      </c>
      <c r="C69" s="13"/>
    </row>
    <row r="70" spans="2:3" ht="14.25">
      <c r="B70" s="1" t="s">
        <v>46</v>
      </c>
      <c r="C70" s="2"/>
    </row>
    <row r="71" ht="12.75">
      <c r="C71" s="2"/>
    </row>
    <row r="72" ht="12.75">
      <c r="C72" s="2"/>
    </row>
    <row r="73" spans="2:3" ht="12.75">
      <c r="B73" s="1" t="s">
        <v>66</v>
      </c>
      <c r="C73" s="2"/>
    </row>
    <row r="74" ht="12.75">
      <c r="C74" s="2"/>
    </row>
    <row r="75" spans="2:4" ht="14.25">
      <c r="B75" s="7" t="s">
        <v>14</v>
      </c>
      <c r="C75" s="9">
        <f>C17/1000</f>
        <v>0.01</v>
      </c>
      <c r="D75" s="1" t="s">
        <v>35</v>
      </c>
    </row>
    <row r="76" spans="2:4" ht="12.75">
      <c r="B76" s="7" t="s">
        <v>22</v>
      </c>
      <c r="C76" s="3">
        <f>C37</f>
        <v>0.207</v>
      </c>
      <c r="D76" s="1" t="s">
        <v>21</v>
      </c>
    </row>
    <row r="77" spans="2:4" ht="12.75">
      <c r="B77" s="1" t="s">
        <v>23</v>
      </c>
      <c r="C77" s="3">
        <v>10</v>
      </c>
      <c r="D77" s="1" t="s">
        <v>21</v>
      </c>
    </row>
    <row r="78" ht="12.75">
      <c r="C78" s="2"/>
    </row>
    <row r="79" spans="2:4" ht="14.25">
      <c r="B79" s="7" t="s">
        <v>24</v>
      </c>
      <c r="C79" s="10">
        <f>(10.643*C75^1.85)/(140^1.85*C76^4.87)</f>
        <v>0.0004874741759178769</v>
      </c>
      <c r="D79" s="1" t="s">
        <v>36</v>
      </c>
    </row>
    <row r="80" spans="2:4" ht="14.25">
      <c r="B80" s="7" t="s">
        <v>69</v>
      </c>
      <c r="C80" s="11">
        <f>C77*C79</f>
        <v>0.004874741759178769</v>
      </c>
      <c r="D80" s="1" t="s">
        <v>37</v>
      </c>
    </row>
    <row r="81" spans="2:6" ht="12.75">
      <c r="B81" s="7"/>
      <c r="C81" s="11"/>
      <c r="F81" s="5"/>
    </row>
    <row r="82" spans="2:3" ht="12.75">
      <c r="B82" s="15" t="s">
        <v>48</v>
      </c>
      <c r="C82" s="11"/>
    </row>
    <row r="83" spans="2:3" ht="12.75">
      <c r="B83" s="7"/>
      <c r="C83" s="11"/>
    </row>
    <row r="84" spans="2:8" ht="12.75">
      <c r="B84" s="7" t="s">
        <v>78</v>
      </c>
      <c r="C84" s="4">
        <v>1</v>
      </c>
      <c r="D84" s="7" t="s">
        <v>50</v>
      </c>
      <c r="E84" s="1">
        <v>0.196</v>
      </c>
      <c r="G84" s="13" t="s">
        <v>49</v>
      </c>
      <c r="H84" s="6">
        <f>C84*E84*(POWER(F41,2)/19.62)</f>
        <v>0.0008820513979624769</v>
      </c>
    </row>
    <row r="85" spans="2:8" ht="12.75">
      <c r="B85" s="7"/>
      <c r="C85" s="11"/>
      <c r="D85" s="7"/>
      <c r="G85" s="13" t="s">
        <v>51</v>
      </c>
      <c r="H85" s="6">
        <f>SUM(H84:H84)</f>
        <v>0.0008820513979624769</v>
      </c>
    </row>
    <row r="86" spans="2:7" ht="12.75">
      <c r="B86" s="7"/>
      <c r="C86" s="11"/>
      <c r="D86" s="7"/>
      <c r="G86" s="13"/>
    </row>
    <row r="87" spans="2:7" ht="12.75">
      <c r="B87" s="15" t="s">
        <v>52</v>
      </c>
      <c r="C87" s="11"/>
      <c r="D87" s="14">
        <f>C80+H85</f>
        <v>0.005756793157141246</v>
      </c>
      <c r="E87" s="1" t="s">
        <v>11</v>
      </c>
      <c r="G87" s="13"/>
    </row>
    <row r="88" spans="2:3" ht="12.75">
      <c r="B88" s="7"/>
      <c r="C88" s="11"/>
    </row>
    <row r="89" spans="2:3" ht="12.75">
      <c r="B89" s="1" t="s">
        <v>57</v>
      </c>
      <c r="C89" s="2"/>
    </row>
    <row r="90" ht="12.75">
      <c r="C90" s="2"/>
    </row>
    <row r="91" spans="2:4" ht="14.25">
      <c r="B91" s="7" t="s">
        <v>14</v>
      </c>
      <c r="C91" s="9">
        <f>C18/1000</f>
        <v>0.01</v>
      </c>
      <c r="D91" s="1" t="s">
        <v>35</v>
      </c>
    </row>
    <row r="92" spans="2:4" ht="12.75">
      <c r="B92" s="7" t="s">
        <v>22</v>
      </c>
      <c r="C92" s="3">
        <f>C37</f>
        <v>0.207</v>
      </c>
      <c r="D92" s="1" t="s">
        <v>21</v>
      </c>
    </row>
    <row r="93" spans="2:4" ht="12.75">
      <c r="B93" s="1" t="s">
        <v>23</v>
      </c>
      <c r="C93" s="3">
        <f>C77</f>
        <v>10</v>
      </c>
      <c r="D93" s="1" t="s">
        <v>21</v>
      </c>
    </row>
    <row r="94" ht="12.75">
      <c r="C94" s="2"/>
    </row>
    <row r="95" spans="2:4" ht="14.25">
      <c r="B95" s="7" t="s">
        <v>24</v>
      </c>
      <c r="C95" s="10">
        <f>(10.643*C91^1.85)/(140^1.85*C92^4.87)</f>
        <v>0.0004874741759178769</v>
      </c>
      <c r="D95" s="1" t="s">
        <v>36</v>
      </c>
    </row>
    <row r="96" spans="2:4" ht="14.25">
      <c r="B96" s="7" t="s">
        <v>69</v>
      </c>
      <c r="C96" s="11">
        <f>C93*C95</f>
        <v>0.004874741759178769</v>
      </c>
      <c r="D96" s="1" t="s">
        <v>37</v>
      </c>
    </row>
    <row r="97" spans="2:3" ht="12.75">
      <c r="B97" s="7"/>
      <c r="C97" s="11"/>
    </row>
    <row r="98" spans="2:3" ht="12.75">
      <c r="B98" s="15" t="s">
        <v>48</v>
      </c>
      <c r="C98" s="11"/>
    </row>
    <row r="99" spans="2:3" ht="12.75">
      <c r="B99" s="7"/>
      <c r="C99" s="11"/>
    </row>
    <row r="100" spans="2:8" ht="12.75">
      <c r="B100" s="7" t="str">
        <f>B84</f>
        <v>Codos 8":</v>
      </c>
      <c r="C100" s="4">
        <f>C84</f>
        <v>1</v>
      </c>
      <c r="D100" s="7" t="s">
        <v>50</v>
      </c>
      <c r="E100" s="1">
        <f>E84</f>
        <v>0.196</v>
      </c>
      <c r="G100" s="13" t="s">
        <v>49</v>
      </c>
      <c r="H100" s="6">
        <f>C100*E100*(POWER(F42,2)/19.62)</f>
        <v>0.0008820513979624769</v>
      </c>
    </row>
    <row r="101" spans="2:8" ht="12.75">
      <c r="B101" s="7"/>
      <c r="C101" s="11"/>
      <c r="D101" s="7"/>
      <c r="G101" s="13" t="s">
        <v>51</v>
      </c>
      <c r="H101" s="6">
        <f>SUM(H100:H100)</f>
        <v>0.0008820513979624769</v>
      </c>
    </row>
    <row r="102" spans="2:7" ht="12.75">
      <c r="B102" s="7"/>
      <c r="C102" s="11"/>
      <c r="D102" s="7"/>
      <c r="G102" s="13"/>
    </row>
    <row r="103" spans="2:7" ht="12.75">
      <c r="B103" s="15" t="s">
        <v>52</v>
      </c>
      <c r="C103" s="11"/>
      <c r="D103" s="14">
        <f>C96+H101</f>
        <v>0.005756793157141246</v>
      </c>
      <c r="E103" s="1" t="s">
        <v>11</v>
      </c>
      <c r="G103" s="13"/>
    </row>
    <row r="104" ht="12.75">
      <c r="D104" s="12"/>
    </row>
    <row r="105" spans="2:3" ht="12.75">
      <c r="B105" s="1" t="s">
        <v>58</v>
      </c>
      <c r="C105" s="2"/>
    </row>
    <row r="106" ht="12.75">
      <c r="C106" s="2"/>
    </row>
    <row r="107" spans="2:4" ht="14.25">
      <c r="B107" s="7" t="s">
        <v>14</v>
      </c>
      <c r="C107" s="9">
        <f>C19/1000</f>
        <v>0.03</v>
      </c>
      <c r="D107" s="1" t="s">
        <v>35</v>
      </c>
    </row>
    <row r="108" spans="2:4" ht="12.75">
      <c r="B108" s="7" t="s">
        <v>22</v>
      </c>
      <c r="C108" s="3">
        <f>C37</f>
        <v>0.207</v>
      </c>
      <c r="D108" s="1" t="s">
        <v>21</v>
      </c>
    </row>
    <row r="109" spans="2:4" ht="12.75">
      <c r="B109" s="1" t="s">
        <v>23</v>
      </c>
      <c r="C109" s="3">
        <f>C77</f>
        <v>10</v>
      </c>
      <c r="D109" s="1" t="s">
        <v>21</v>
      </c>
    </row>
    <row r="110" ht="12.75">
      <c r="C110" s="2"/>
    </row>
    <row r="111" spans="2:4" ht="14.25">
      <c r="B111" s="7" t="s">
        <v>24</v>
      </c>
      <c r="C111" s="10">
        <f>(10.643*C107^1.85)/(140^1.85*C108^4.87)</f>
        <v>0.0037207109723106165</v>
      </c>
      <c r="D111" s="1" t="s">
        <v>36</v>
      </c>
    </row>
    <row r="112" spans="2:4" ht="14.25">
      <c r="B112" s="7" t="s">
        <v>69</v>
      </c>
      <c r="C112" s="11">
        <f>C109*C111</f>
        <v>0.03720710972310617</v>
      </c>
      <c r="D112" s="1" t="s">
        <v>37</v>
      </c>
    </row>
    <row r="113" spans="2:3" ht="12.75">
      <c r="B113" s="7"/>
      <c r="C113" s="11"/>
    </row>
    <row r="114" spans="2:3" ht="12.75">
      <c r="B114" s="15" t="s">
        <v>48</v>
      </c>
      <c r="C114" s="11"/>
    </row>
    <row r="115" spans="2:3" ht="12.75">
      <c r="B115" s="7"/>
      <c r="C115" s="11"/>
    </row>
    <row r="116" spans="2:8" ht="12.75">
      <c r="B116" s="7" t="str">
        <f>B84</f>
        <v>Codos 8":</v>
      </c>
      <c r="C116" s="4">
        <f>C84</f>
        <v>1</v>
      </c>
      <c r="D116" s="7" t="s">
        <v>50</v>
      </c>
      <c r="E116" s="1">
        <f>E84</f>
        <v>0.196</v>
      </c>
      <c r="G116" s="13" t="s">
        <v>49</v>
      </c>
      <c r="H116" s="6">
        <f>C116*E116*(POWER(F43,2)/19.62)</f>
        <v>0.007938462581662292</v>
      </c>
    </row>
    <row r="117" spans="2:8" ht="12.75">
      <c r="B117" s="7"/>
      <c r="C117" s="11"/>
      <c r="D117" s="7"/>
      <c r="G117" s="13" t="s">
        <v>51</v>
      </c>
      <c r="H117" s="6">
        <f>SUM(H116:H116)</f>
        <v>0.007938462581662292</v>
      </c>
    </row>
    <row r="118" spans="2:7" ht="12.75">
      <c r="B118" s="7"/>
      <c r="C118" s="11"/>
      <c r="D118" s="7"/>
      <c r="G118" s="13"/>
    </row>
    <row r="119" spans="2:7" ht="12.75">
      <c r="B119" s="15" t="s">
        <v>52</v>
      </c>
      <c r="C119" s="11"/>
      <c r="D119" s="14">
        <f>C112+H117</f>
        <v>0.045145572304768455</v>
      </c>
      <c r="E119" s="1" t="s">
        <v>11</v>
      </c>
      <c r="G119" s="13"/>
    </row>
    <row r="122" spans="2:8" ht="12.75">
      <c r="B122" s="21" t="s">
        <v>67</v>
      </c>
      <c r="C122" s="21"/>
      <c r="D122" s="21"/>
      <c r="E122" s="21"/>
      <c r="F122" s="21"/>
      <c r="G122" s="21"/>
      <c r="H122" s="21"/>
    </row>
    <row r="123" spans="2:8" ht="12.75">
      <c r="B123" s="21" t="s">
        <v>79</v>
      </c>
      <c r="C123" s="21"/>
      <c r="D123" s="21"/>
      <c r="E123" s="21"/>
      <c r="F123" s="21"/>
      <c r="G123" s="21"/>
      <c r="H123" s="21"/>
    </row>
    <row r="125" ht="12.75">
      <c r="C125" s="2" t="s">
        <v>17</v>
      </c>
    </row>
    <row r="127" ht="12.75">
      <c r="B127" s="1" t="s">
        <v>54</v>
      </c>
    </row>
    <row r="129" spans="2:4" ht="12.75">
      <c r="B129" s="1" t="s">
        <v>8</v>
      </c>
      <c r="C129" s="4">
        <v>0.9</v>
      </c>
      <c r="D129" s="1" t="s">
        <v>2</v>
      </c>
    </row>
    <row r="130" spans="2:4" ht="12.75">
      <c r="B130" s="1" t="s">
        <v>0</v>
      </c>
      <c r="C130" s="4">
        <v>2</v>
      </c>
      <c r="D130" s="1" t="s">
        <v>2</v>
      </c>
    </row>
    <row r="132" ht="12.75">
      <c r="B132" s="1" t="s">
        <v>27</v>
      </c>
    </row>
    <row r="134" spans="2:4" ht="12.75">
      <c r="B134" s="1" t="s">
        <v>1</v>
      </c>
      <c r="C134" s="4">
        <v>10</v>
      </c>
      <c r="D134" s="1" t="s">
        <v>4</v>
      </c>
    </row>
    <row r="135" spans="2:4" ht="12.75">
      <c r="B135" s="1" t="s">
        <v>55</v>
      </c>
      <c r="C135" s="4">
        <v>20</v>
      </c>
      <c r="D135" s="1" t="s">
        <v>4</v>
      </c>
    </row>
    <row r="136" spans="2:5" ht="12.75">
      <c r="B136" s="1" t="s">
        <v>3</v>
      </c>
      <c r="C136" s="4">
        <v>40</v>
      </c>
      <c r="D136" s="1" t="s">
        <v>4</v>
      </c>
      <c r="E136" s="18"/>
    </row>
    <row r="137" spans="2:4" ht="14.25">
      <c r="B137" s="1" t="s">
        <v>56</v>
      </c>
      <c r="C137" s="4">
        <v>30</v>
      </c>
      <c r="D137" s="1" t="s">
        <v>4</v>
      </c>
    </row>
    <row r="139" ht="12.75">
      <c r="B139" s="1" t="s">
        <v>28</v>
      </c>
    </row>
    <row r="141" ht="12.75">
      <c r="B141" s="1" t="s">
        <v>38</v>
      </c>
    </row>
    <row r="143" ht="15">
      <c r="B143" s="1" t="s">
        <v>53</v>
      </c>
    </row>
    <row r="146" spans="2:4" ht="12.75">
      <c r="B146" s="1" t="s">
        <v>5</v>
      </c>
      <c r="C146" s="5">
        <f>(((4*C137/1000)/(3.1416*C129))^0.5)/0.0254</f>
        <v>8.110734916229406</v>
      </c>
      <c r="D146" s="1" t="s">
        <v>7</v>
      </c>
    </row>
    <row r="147" spans="2:4" ht="12.75">
      <c r="B147" s="1" t="s">
        <v>6</v>
      </c>
      <c r="C147" s="1">
        <v>8</v>
      </c>
      <c r="D147" s="1" t="s">
        <v>62</v>
      </c>
    </row>
    <row r="150" ht="12.75">
      <c r="C150" s="2" t="s">
        <v>16</v>
      </c>
    </row>
    <row r="152" ht="12.75">
      <c r="B152" s="1" t="s">
        <v>9</v>
      </c>
    </row>
    <row r="154" spans="2:4" ht="12.75">
      <c r="B154" s="1" t="s">
        <v>10</v>
      </c>
      <c r="C154" s="1">
        <v>0.219</v>
      </c>
      <c r="D154" s="1" t="s">
        <v>11</v>
      </c>
    </row>
    <row r="155" spans="2:5" ht="14.25">
      <c r="B155" s="1" t="s">
        <v>12</v>
      </c>
      <c r="C155" s="6">
        <f>(C154^2)*3.1416/4</f>
        <v>0.0376685694</v>
      </c>
      <c r="D155" s="1" t="s">
        <v>31</v>
      </c>
      <c r="E155" s="6"/>
    </row>
    <row r="156" spans="3:5" ht="12.75">
      <c r="C156" s="5"/>
      <c r="E156" s="5"/>
    </row>
    <row r="157" spans="2:3" ht="12.75">
      <c r="B157" s="1" t="s">
        <v>13</v>
      </c>
      <c r="C157" s="5"/>
    </row>
    <row r="158" spans="2:7" ht="14.25">
      <c r="B158" s="7" t="s">
        <v>30</v>
      </c>
      <c r="C158" s="8">
        <f>C134</f>
        <v>10</v>
      </c>
      <c r="D158" s="1" t="s">
        <v>4</v>
      </c>
      <c r="E158" s="1" t="s">
        <v>72</v>
      </c>
      <c r="F158" s="8">
        <f>C158/(1000*C155)</f>
        <v>0.2654733152674495</v>
      </c>
      <c r="G158" s="1" t="s">
        <v>2</v>
      </c>
    </row>
    <row r="159" spans="2:7" ht="14.25">
      <c r="B159" s="7" t="s">
        <v>25</v>
      </c>
      <c r="C159" s="8">
        <f>C135</f>
        <v>20</v>
      </c>
      <c r="D159" s="1" t="s">
        <v>4</v>
      </c>
      <c r="E159" s="1" t="s">
        <v>72</v>
      </c>
      <c r="F159" s="8">
        <f>C159/(1000*C155)</f>
        <v>0.530946630534899</v>
      </c>
      <c r="G159" s="1" t="s">
        <v>2</v>
      </c>
    </row>
    <row r="160" spans="2:7" ht="14.25">
      <c r="B160" s="7" t="s">
        <v>26</v>
      </c>
      <c r="C160" s="8">
        <f>C136</f>
        <v>40</v>
      </c>
      <c r="D160" s="1" t="s">
        <v>4</v>
      </c>
      <c r="E160" s="1" t="s">
        <v>72</v>
      </c>
      <c r="F160" s="8">
        <f>C160/(1000*C155)</f>
        <v>1.061893261069798</v>
      </c>
      <c r="G160" s="1" t="s">
        <v>2</v>
      </c>
    </row>
    <row r="161" spans="2:6" ht="12.75">
      <c r="B161" s="7"/>
      <c r="C161" s="8"/>
      <c r="F161" s="8"/>
    </row>
    <row r="162" ht="12.75">
      <c r="C162" s="5"/>
    </row>
    <row r="164" ht="12.75">
      <c r="C164" s="2" t="s">
        <v>15</v>
      </c>
    </row>
    <row r="165" ht="12.75">
      <c r="C165" s="2"/>
    </row>
    <row r="166" spans="2:3" ht="12.75">
      <c r="B166" s="1" t="s">
        <v>39</v>
      </c>
      <c r="C166" s="2"/>
    </row>
    <row r="167" spans="2:3" ht="12.75">
      <c r="B167" s="1" t="s">
        <v>18</v>
      </c>
      <c r="C167" s="2"/>
    </row>
    <row r="168" ht="14.25">
      <c r="C168" s="1" t="s">
        <v>32</v>
      </c>
    </row>
    <row r="169" ht="12.75">
      <c r="C169" s="2"/>
    </row>
    <row r="170" spans="2:3" ht="12.75">
      <c r="B170" s="1" t="s">
        <v>29</v>
      </c>
      <c r="C170" s="2"/>
    </row>
    <row r="171" ht="12.75">
      <c r="C171" s="2"/>
    </row>
    <row r="172" spans="2:3" ht="14.25">
      <c r="B172" s="1" t="s">
        <v>33</v>
      </c>
      <c r="C172" s="2"/>
    </row>
    <row r="173" spans="2:3" ht="14.25">
      <c r="B173" s="1" t="s">
        <v>34</v>
      </c>
      <c r="C173" s="2"/>
    </row>
    <row r="174" spans="2:3" ht="12.75">
      <c r="B174" s="1" t="s">
        <v>19</v>
      </c>
      <c r="C174" s="2"/>
    </row>
    <row r="175" spans="2:3" ht="12.75">
      <c r="B175" s="1" t="s">
        <v>20</v>
      </c>
      <c r="C175" s="2"/>
    </row>
    <row r="176" ht="12.75">
      <c r="C176" s="2"/>
    </row>
    <row r="177" ht="12.75">
      <c r="C177" s="2"/>
    </row>
    <row r="178" spans="2:3" ht="12.75">
      <c r="B178" s="1" t="s">
        <v>40</v>
      </c>
      <c r="C178" s="2"/>
    </row>
    <row r="179" spans="2:3" ht="12.75">
      <c r="B179" s="1" t="s">
        <v>41</v>
      </c>
      <c r="C179" s="2"/>
    </row>
    <row r="180" ht="14.25">
      <c r="C180" s="13" t="s">
        <v>47</v>
      </c>
    </row>
    <row r="181" ht="12.75">
      <c r="C181" s="13"/>
    </row>
    <row r="182" spans="2:3" ht="12.75">
      <c r="B182" s="1" t="s">
        <v>42</v>
      </c>
      <c r="C182" s="13"/>
    </row>
    <row r="183" ht="12.75">
      <c r="C183" s="13"/>
    </row>
    <row r="184" spans="2:3" ht="12.75">
      <c r="B184" s="13" t="s">
        <v>43</v>
      </c>
      <c r="C184" s="13"/>
    </row>
    <row r="185" spans="2:3" ht="12.75">
      <c r="B185" s="1" t="s">
        <v>44</v>
      </c>
      <c r="C185" s="13"/>
    </row>
    <row r="186" spans="2:3" ht="12.75">
      <c r="B186" s="1" t="s">
        <v>45</v>
      </c>
      <c r="C186" s="13"/>
    </row>
    <row r="187" spans="2:3" ht="14.25">
      <c r="B187" s="1" t="s">
        <v>46</v>
      </c>
      <c r="C187" s="2"/>
    </row>
    <row r="188" ht="12.75">
      <c r="C188" s="2"/>
    </row>
    <row r="189" ht="12.75">
      <c r="C189" s="2"/>
    </row>
    <row r="190" spans="2:3" ht="12.75">
      <c r="B190" s="1" t="s">
        <v>66</v>
      </c>
      <c r="C190" s="2"/>
    </row>
    <row r="191" ht="12.75">
      <c r="C191" s="2"/>
    </row>
    <row r="192" spans="2:4" ht="14.25">
      <c r="B192" s="7" t="s">
        <v>14</v>
      </c>
      <c r="C192" s="9">
        <f>C134/1000</f>
        <v>0.01</v>
      </c>
      <c r="D192" s="1" t="s">
        <v>35</v>
      </c>
    </row>
    <row r="193" spans="2:4" ht="12.75">
      <c r="B193" s="7" t="s">
        <v>22</v>
      </c>
      <c r="C193" s="3">
        <f>C154</f>
        <v>0.219</v>
      </c>
      <c r="D193" s="1" t="s">
        <v>21</v>
      </c>
    </row>
    <row r="194" spans="2:4" ht="12.75">
      <c r="B194" s="1" t="s">
        <v>23</v>
      </c>
      <c r="C194" s="3">
        <v>10</v>
      </c>
      <c r="D194" s="1" t="s">
        <v>21</v>
      </c>
    </row>
    <row r="195" ht="12.75">
      <c r="C195" s="2"/>
    </row>
    <row r="196" spans="2:4" ht="14.25">
      <c r="B196" s="7" t="s">
        <v>24</v>
      </c>
      <c r="C196" s="10">
        <f>(10.643*C192^1.85)/(140^1.85*C193^4.87)</f>
        <v>0.0003704796492971859</v>
      </c>
      <c r="D196" s="1" t="s">
        <v>36</v>
      </c>
    </row>
    <row r="197" spans="2:4" ht="14.25">
      <c r="B197" s="7" t="s">
        <v>69</v>
      </c>
      <c r="C197" s="11">
        <f>C194*C196</f>
        <v>0.003704796492971859</v>
      </c>
      <c r="D197" s="1" t="s">
        <v>37</v>
      </c>
    </row>
    <row r="198" spans="2:6" ht="12.75">
      <c r="B198" s="7"/>
      <c r="C198" s="11"/>
      <c r="F198" s="5"/>
    </row>
    <row r="199" spans="2:3" ht="12.75">
      <c r="B199" s="15" t="s">
        <v>48</v>
      </c>
      <c r="C199" s="11"/>
    </row>
    <row r="200" spans="2:3" ht="12.75">
      <c r="B200" s="7"/>
      <c r="C200" s="11"/>
    </row>
    <row r="201" spans="2:8" ht="12.75">
      <c r="B201" s="7" t="s">
        <v>78</v>
      </c>
      <c r="C201" s="4">
        <v>3</v>
      </c>
      <c r="D201" s="7" t="s">
        <v>50</v>
      </c>
      <c r="E201" s="1">
        <v>0.196</v>
      </c>
      <c r="G201" s="13" t="s">
        <v>49</v>
      </c>
      <c r="H201" s="6">
        <f>C201*E201*(POWER(F158,2)/19.62)</f>
        <v>0.002112127201734215</v>
      </c>
    </row>
    <row r="202" spans="2:8" ht="12.75">
      <c r="B202" s="7"/>
      <c r="C202" s="11"/>
      <c r="D202" s="7"/>
      <c r="G202" s="13" t="s">
        <v>51</v>
      </c>
      <c r="H202" s="6">
        <f>SUM(H201:H201)</f>
        <v>0.002112127201734215</v>
      </c>
    </row>
    <row r="203" spans="2:7" ht="12.75">
      <c r="B203" s="7"/>
      <c r="C203" s="11"/>
      <c r="D203" s="7"/>
      <c r="G203" s="13"/>
    </row>
    <row r="204" spans="2:7" ht="12.75">
      <c r="B204" s="15" t="s">
        <v>52</v>
      </c>
      <c r="C204" s="11"/>
      <c r="D204" s="14">
        <f>C197+H202</f>
        <v>0.005816923694706074</v>
      </c>
      <c r="E204" s="1" t="s">
        <v>11</v>
      </c>
      <c r="G204" s="13"/>
    </row>
    <row r="205" spans="2:3" ht="12.75">
      <c r="B205" s="7"/>
      <c r="C205" s="11"/>
    </row>
    <row r="206" spans="2:3" ht="12.75">
      <c r="B206" s="1" t="s">
        <v>57</v>
      </c>
      <c r="C206" s="2"/>
    </row>
    <row r="207" ht="12.75">
      <c r="C207" s="2"/>
    </row>
    <row r="208" spans="2:4" ht="14.25">
      <c r="B208" s="7" t="s">
        <v>14</v>
      </c>
      <c r="C208" s="9">
        <f>C135/1000</f>
        <v>0.02</v>
      </c>
      <c r="D208" s="1" t="s">
        <v>35</v>
      </c>
    </row>
    <row r="209" spans="2:4" ht="12.75">
      <c r="B209" s="7" t="s">
        <v>22</v>
      </c>
      <c r="C209" s="3">
        <f>C154</f>
        <v>0.219</v>
      </c>
      <c r="D209" s="1" t="s">
        <v>21</v>
      </c>
    </row>
    <row r="210" spans="2:4" ht="12.75">
      <c r="B210" s="1" t="s">
        <v>23</v>
      </c>
      <c r="C210" s="3">
        <f>C194</f>
        <v>10</v>
      </c>
      <c r="D210" s="1" t="s">
        <v>21</v>
      </c>
    </row>
    <row r="211" ht="12.75">
      <c r="C211" s="2"/>
    </row>
    <row r="212" spans="2:4" ht="14.25">
      <c r="B212" s="7" t="s">
        <v>24</v>
      </c>
      <c r="C212" s="10">
        <f>(10.643*C208^1.85)/(140^1.85*C209^4.87)</f>
        <v>0.0013355798212679475</v>
      </c>
      <c r="D212" s="1" t="s">
        <v>36</v>
      </c>
    </row>
    <row r="213" spans="2:4" ht="14.25">
      <c r="B213" s="7" t="s">
        <v>69</v>
      </c>
      <c r="C213" s="11">
        <f>C210*C212</f>
        <v>0.013355798212679475</v>
      </c>
      <c r="D213" s="1" t="s">
        <v>37</v>
      </c>
    </row>
    <row r="214" spans="2:3" ht="12.75">
      <c r="B214" s="7"/>
      <c r="C214" s="11"/>
    </row>
    <row r="215" spans="2:3" ht="12.75">
      <c r="B215" s="15" t="s">
        <v>48</v>
      </c>
      <c r="C215" s="11"/>
    </row>
    <row r="216" spans="2:3" ht="12.75">
      <c r="B216" s="7"/>
      <c r="C216" s="11"/>
    </row>
    <row r="217" spans="2:8" ht="12.75">
      <c r="B217" s="7" t="str">
        <f>B201</f>
        <v>Codos 8":</v>
      </c>
      <c r="C217" s="4">
        <f>C201</f>
        <v>3</v>
      </c>
      <c r="D217" s="7" t="s">
        <v>50</v>
      </c>
      <c r="E217" s="1">
        <f>E201</f>
        <v>0.196</v>
      </c>
      <c r="G217" s="13" t="s">
        <v>49</v>
      </c>
      <c r="H217" s="6">
        <f>C217*E217*(POWER(F159,2)/19.62)</f>
        <v>0.00844850880693686</v>
      </c>
    </row>
    <row r="218" spans="2:8" ht="12.75">
      <c r="B218" s="7"/>
      <c r="C218" s="11"/>
      <c r="D218" s="7"/>
      <c r="G218" s="13" t="s">
        <v>51</v>
      </c>
      <c r="H218" s="6">
        <f>SUM(H217:H217)</f>
        <v>0.00844850880693686</v>
      </c>
    </row>
    <row r="219" spans="2:7" ht="12.75">
      <c r="B219" s="7"/>
      <c r="C219" s="11"/>
      <c r="D219" s="7"/>
      <c r="G219" s="13"/>
    </row>
    <row r="220" spans="2:7" ht="12.75">
      <c r="B220" s="15" t="s">
        <v>52</v>
      </c>
      <c r="C220" s="11"/>
      <c r="D220" s="14">
        <f>C213+H218</f>
        <v>0.021804307019616335</v>
      </c>
      <c r="E220" s="1" t="s">
        <v>11</v>
      </c>
      <c r="G220" s="13"/>
    </row>
    <row r="221" ht="12.75">
      <c r="D221" s="12"/>
    </row>
    <row r="222" spans="2:3" ht="12.75">
      <c r="B222" s="1" t="s">
        <v>58</v>
      </c>
      <c r="C222" s="2"/>
    </row>
    <row r="223" ht="12.75">
      <c r="C223" s="2"/>
    </row>
    <row r="224" spans="2:4" ht="14.25">
      <c r="B224" s="7" t="s">
        <v>14</v>
      </c>
      <c r="C224" s="9">
        <f>C136/1000</f>
        <v>0.04</v>
      </c>
      <c r="D224" s="1" t="s">
        <v>35</v>
      </c>
    </row>
    <row r="225" spans="2:4" ht="12.75">
      <c r="B225" s="7" t="s">
        <v>22</v>
      </c>
      <c r="C225" s="3">
        <f>C154</f>
        <v>0.219</v>
      </c>
      <c r="D225" s="1" t="s">
        <v>21</v>
      </c>
    </row>
    <row r="226" spans="2:4" ht="12.75">
      <c r="B226" s="1" t="s">
        <v>23</v>
      </c>
      <c r="C226" s="3">
        <f>C194</f>
        <v>10</v>
      </c>
      <c r="D226" s="1" t="s">
        <v>21</v>
      </c>
    </row>
    <row r="227" ht="12.75">
      <c r="C227" s="2"/>
    </row>
    <row r="228" spans="2:4" ht="14.25">
      <c r="B228" s="7" t="s">
        <v>24</v>
      </c>
      <c r="C228" s="10">
        <f>(10.643*C224^1.85)/(140^1.85*C225^4.87)</f>
        <v>0.004814767727085713</v>
      </c>
      <c r="D228" s="1" t="s">
        <v>36</v>
      </c>
    </row>
    <row r="229" spans="2:4" ht="14.25">
      <c r="B229" s="7" t="s">
        <v>69</v>
      </c>
      <c r="C229" s="11">
        <f>C226*C228</f>
        <v>0.04814767727085713</v>
      </c>
      <c r="D229" s="1" t="s">
        <v>37</v>
      </c>
    </row>
    <row r="230" spans="2:3" ht="12.75">
      <c r="B230" s="7"/>
      <c r="C230" s="11"/>
    </row>
    <row r="231" spans="2:3" ht="12.75">
      <c r="B231" s="15" t="s">
        <v>48</v>
      </c>
      <c r="C231" s="11"/>
    </row>
    <row r="232" spans="2:3" ht="12.75">
      <c r="B232" s="7"/>
      <c r="C232" s="11"/>
    </row>
    <row r="233" spans="2:8" ht="12.75">
      <c r="B233" s="7" t="str">
        <f>B201</f>
        <v>Codos 8":</v>
      </c>
      <c r="C233" s="4">
        <f>C201</f>
        <v>3</v>
      </c>
      <c r="D233" s="7" t="s">
        <v>50</v>
      </c>
      <c r="E233" s="1">
        <f>E201</f>
        <v>0.196</v>
      </c>
      <c r="G233" s="13" t="s">
        <v>49</v>
      </c>
      <c r="H233" s="6">
        <f>C233*E233*(POWER(F160,2)/19.62)</f>
        <v>0.03379403522774744</v>
      </c>
    </row>
    <row r="234" spans="2:8" ht="12.75">
      <c r="B234" s="7"/>
      <c r="C234" s="11"/>
      <c r="D234" s="7"/>
      <c r="G234" s="13" t="s">
        <v>51</v>
      </c>
      <c r="H234" s="6">
        <f>SUM(H233:H233)</f>
        <v>0.03379403522774744</v>
      </c>
    </row>
    <row r="235" spans="2:7" ht="12.75">
      <c r="B235" s="7"/>
      <c r="C235" s="11"/>
      <c r="D235" s="7"/>
      <c r="G235" s="13"/>
    </row>
    <row r="236" spans="2:7" ht="12.75">
      <c r="B236" s="15" t="s">
        <v>52</v>
      </c>
      <c r="C236" s="11"/>
      <c r="D236" s="14">
        <f>C229+H234</f>
        <v>0.08194171249860457</v>
      </c>
      <c r="E236" s="1" t="s">
        <v>11</v>
      </c>
      <c r="G236" s="13"/>
    </row>
    <row r="239" spans="2:8" ht="12.75">
      <c r="B239" s="21" t="s">
        <v>68</v>
      </c>
      <c r="C239" s="21"/>
      <c r="D239" s="21"/>
      <c r="E239" s="21"/>
      <c r="F239" s="21"/>
      <c r="G239" s="21"/>
      <c r="H239" s="21"/>
    </row>
    <row r="240" spans="2:8" ht="12.75">
      <c r="B240" s="21" t="s">
        <v>77</v>
      </c>
      <c r="C240" s="21"/>
      <c r="D240" s="21"/>
      <c r="E240" s="21"/>
      <c r="F240" s="21"/>
      <c r="G240" s="21"/>
      <c r="H240" s="21"/>
    </row>
    <row r="242" ht="12.75">
      <c r="C242" s="2" t="s">
        <v>17</v>
      </c>
    </row>
    <row r="244" ht="12.75">
      <c r="B244" s="1" t="s">
        <v>54</v>
      </c>
    </row>
    <row r="246" spans="2:4" ht="12.75">
      <c r="B246" s="1" t="s">
        <v>8</v>
      </c>
      <c r="C246" s="4">
        <v>0.9</v>
      </c>
      <c r="D246" s="1" t="s">
        <v>2</v>
      </c>
    </row>
    <row r="247" spans="2:4" ht="12.75">
      <c r="B247" s="1" t="s">
        <v>0</v>
      </c>
      <c r="C247" s="4">
        <v>2</v>
      </c>
      <c r="D247" s="1" t="s">
        <v>2</v>
      </c>
    </row>
    <row r="249" ht="12.75">
      <c r="B249" s="1" t="s">
        <v>27</v>
      </c>
    </row>
    <row r="251" spans="2:4" ht="12.75">
      <c r="B251" s="1" t="s">
        <v>1</v>
      </c>
      <c r="C251" s="4">
        <v>10</v>
      </c>
      <c r="D251" s="1" t="s">
        <v>4</v>
      </c>
    </row>
    <row r="252" spans="2:4" ht="12.75">
      <c r="B252" s="1" t="s">
        <v>55</v>
      </c>
      <c r="C252" s="4">
        <v>10</v>
      </c>
      <c r="D252" s="1" t="s">
        <v>4</v>
      </c>
    </row>
    <row r="253" spans="2:5" ht="12.75">
      <c r="B253" s="1" t="s">
        <v>3</v>
      </c>
      <c r="C253" s="4">
        <v>30</v>
      </c>
      <c r="D253" s="1" t="s">
        <v>4</v>
      </c>
      <c r="E253" s="18"/>
    </row>
    <row r="254" spans="2:4" ht="14.25">
      <c r="B254" s="1" t="s">
        <v>56</v>
      </c>
      <c r="C254" s="4">
        <v>20</v>
      </c>
      <c r="D254" s="1" t="s">
        <v>4</v>
      </c>
    </row>
    <row r="256" ht="12.75">
      <c r="B256" s="1" t="s">
        <v>28</v>
      </c>
    </row>
    <row r="258" ht="12.75">
      <c r="B258" s="1" t="s">
        <v>38</v>
      </c>
    </row>
    <row r="260" ht="15">
      <c r="B260" s="1" t="s">
        <v>53</v>
      </c>
    </row>
    <row r="263" spans="2:4" ht="12.75">
      <c r="B263" s="1" t="s">
        <v>5</v>
      </c>
      <c r="C263" s="5">
        <f>(((4*C254/1000)/(3.1416*C246))^0.5)/0.0254</f>
        <v>6.6223873279124374</v>
      </c>
      <c r="D263" s="1" t="s">
        <v>7</v>
      </c>
    </row>
    <row r="264" spans="2:4" ht="12.75">
      <c r="B264" s="1" t="s">
        <v>6</v>
      </c>
      <c r="C264" s="1">
        <v>8</v>
      </c>
      <c r="D264" s="1" t="s">
        <v>62</v>
      </c>
    </row>
    <row r="267" ht="12.75">
      <c r="C267" s="2" t="s">
        <v>16</v>
      </c>
    </row>
    <row r="269" ht="12.75">
      <c r="B269" s="1" t="s">
        <v>9</v>
      </c>
    </row>
    <row r="271" spans="2:4" ht="12.75">
      <c r="B271" s="1" t="s">
        <v>10</v>
      </c>
      <c r="C271" s="1">
        <v>0.207</v>
      </c>
      <c r="D271" s="1" t="s">
        <v>11</v>
      </c>
    </row>
    <row r="272" spans="2:5" ht="14.25">
      <c r="B272" s="1" t="s">
        <v>12</v>
      </c>
      <c r="C272" s="6">
        <f>(C271^2)*3.1416/4</f>
        <v>0.0336536046</v>
      </c>
      <c r="D272" s="1" t="s">
        <v>31</v>
      </c>
      <c r="E272" s="6"/>
    </row>
    <row r="273" spans="3:5" ht="12.75">
      <c r="C273" s="5"/>
      <c r="E273" s="5"/>
    </row>
    <row r="274" spans="2:3" ht="12.75">
      <c r="B274" s="1" t="s">
        <v>13</v>
      </c>
      <c r="C274" s="5"/>
    </row>
    <row r="275" spans="2:7" ht="14.25">
      <c r="B275" s="7" t="s">
        <v>30</v>
      </c>
      <c r="C275" s="8">
        <f>C251</f>
        <v>10</v>
      </c>
      <c r="D275" s="1" t="s">
        <v>4</v>
      </c>
      <c r="E275" s="1" t="s">
        <v>72</v>
      </c>
      <c r="F275" s="8">
        <f>C275/(1000*C272)</f>
        <v>0.2971449899307369</v>
      </c>
      <c r="G275" s="1" t="s">
        <v>2</v>
      </c>
    </row>
    <row r="276" spans="2:7" ht="14.25">
      <c r="B276" s="7" t="s">
        <v>25</v>
      </c>
      <c r="C276" s="8">
        <f>C252</f>
        <v>10</v>
      </c>
      <c r="D276" s="1" t="s">
        <v>4</v>
      </c>
      <c r="E276" s="1" t="s">
        <v>72</v>
      </c>
      <c r="F276" s="8">
        <f>C276/(1000*C272)</f>
        <v>0.2971449899307369</v>
      </c>
      <c r="G276" s="1" t="s">
        <v>2</v>
      </c>
    </row>
    <row r="277" spans="2:7" ht="14.25">
      <c r="B277" s="7" t="s">
        <v>26</v>
      </c>
      <c r="C277" s="8">
        <f>C253</f>
        <v>30</v>
      </c>
      <c r="D277" s="1" t="s">
        <v>4</v>
      </c>
      <c r="E277" s="1" t="s">
        <v>72</v>
      </c>
      <c r="F277" s="8">
        <f>C277/(1000*C272)</f>
        <v>0.8914349697922107</v>
      </c>
      <c r="G277" s="1" t="s">
        <v>2</v>
      </c>
    </row>
    <row r="278" spans="2:6" ht="12.75">
      <c r="B278" s="7"/>
      <c r="C278" s="8"/>
      <c r="F278" s="8"/>
    </row>
    <row r="279" ht="12.75">
      <c r="C279" s="5"/>
    </row>
    <row r="281" ht="12.75">
      <c r="C281" s="2" t="s">
        <v>15</v>
      </c>
    </row>
    <row r="282" ht="12.75">
      <c r="C282" s="2"/>
    </row>
    <row r="283" spans="2:3" ht="12.75">
      <c r="B283" s="1" t="s">
        <v>39</v>
      </c>
      <c r="C283" s="2"/>
    </row>
    <row r="284" spans="2:3" ht="12.75">
      <c r="B284" s="1" t="s">
        <v>18</v>
      </c>
      <c r="C284" s="2"/>
    </row>
    <row r="285" ht="14.25">
      <c r="C285" s="1" t="s">
        <v>32</v>
      </c>
    </row>
    <row r="286" ht="12.75">
      <c r="C286" s="2"/>
    </row>
    <row r="287" spans="2:3" ht="12.75">
      <c r="B287" s="1" t="s">
        <v>29</v>
      </c>
      <c r="C287" s="2"/>
    </row>
    <row r="288" ht="12.75">
      <c r="C288" s="2"/>
    </row>
    <row r="289" spans="2:3" ht="14.25">
      <c r="B289" s="1" t="s">
        <v>33</v>
      </c>
      <c r="C289" s="2"/>
    </row>
    <row r="290" spans="2:3" ht="14.25">
      <c r="B290" s="1" t="s">
        <v>34</v>
      </c>
      <c r="C290" s="2"/>
    </row>
    <row r="291" spans="2:3" ht="12.75">
      <c r="B291" s="1" t="s">
        <v>19</v>
      </c>
      <c r="C291" s="2"/>
    </row>
    <row r="292" spans="2:3" ht="12.75">
      <c r="B292" s="1" t="s">
        <v>20</v>
      </c>
      <c r="C292" s="2"/>
    </row>
    <row r="293" ht="12.75">
      <c r="C293" s="2"/>
    </row>
    <row r="294" ht="12.75">
      <c r="C294" s="2"/>
    </row>
    <row r="295" spans="2:3" ht="12.75">
      <c r="B295" s="1" t="s">
        <v>40</v>
      </c>
      <c r="C295" s="2"/>
    </row>
    <row r="296" spans="2:3" ht="12.75">
      <c r="B296" s="1" t="s">
        <v>41</v>
      </c>
      <c r="C296" s="2"/>
    </row>
    <row r="297" ht="14.25">
      <c r="C297" s="13" t="s">
        <v>47</v>
      </c>
    </row>
    <row r="298" ht="12.75">
      <c r="C298" s="13"/>
    </row>
    <row r="299" spans="2:3" ht="12.75">
      <c r="B299" s="1" t="s">
        <v>42</v>
      </c>
      <c r="C299" s="13"/>
    </row>
    <row r="300" ht="12.75">
      <c r="C300" s="13"/>
    </row>
    <row r="301" spans="2:3" ht="12.75">
      <c r="B301" s="13" t="s">
        <v>43</v>
      </c>
      <c r="C301" s="13"/>
    </row>
    <row r="302" spans="2:3" ht="12.75">
      <c r="B302" s="1" t="s">
        <v>44</v>
      </c>
      <c r="C302" s="13"/>
    </row>
    <row r="303" spans="2:3" ht="12.75">
      <c r="B303" s="1" t="s">
        <v>45</v>
      </c>
      <c r="C303" s="13"/>
    </row>
    <row r="304" spans="2:3" ht="14.25">
      <c r="B304" s="1" t="s">
        <v>46</v>
      </c>
      <c r="C304" s="2"/>
    </row>
    <row r="305" ht="12.75">
      <c r="C305" s="2"/>
    </row>
    <row r="306" ht="12.75">
      <c r="C306" s="2"/>
    </row>
    <row r="307" spans="2:3" ht="12.75">
      <c r="B307" s="1" t="s">
        <v>66</v>
      </c>
      <c r="C307" s="2"/>
    </row>
    <row r="308" ht="12.75">
      <c r="C308" s="2"/>
    </row>
    <row r="309" spans="2:4" ht="14.25">
      <c r="B309" s="7" t="s">
        <v>14</v>
      </c>
      <c r="C309" s="9">
        <f>C251/1000</f>
        <v>0.01</v>
      </c>
      <c r="D309" s="1" t="s">
        <v>35</v>
      </c>
    </row>
    <row r="310" spans="2:4" ht="12.75">
      <c r="B310" s="7" t="s">
        <v>22</v>
      </c>
      <c r="C310" s="3">
        <f>C271</f>
        <v>0.207</v>
      </c>
      <c r="D310" s="1" t="s">
        <v>21</v>
      </c>
    </row>
    <row r="311" spans="2:4" ht="12.75">
      <c r="B311" s="1" t="s">
        <v>23</v>
      </c>
      <c r="C311" s="3">
        <v>55</v>
      </c>
      <c r="D311" s="1" t="s">
        <v>21</v>
      </c>
    </row>
    <row r="312" ht="12.75">
      <c r="C312" s="2"/>
    </row>
    <row r="313" spans="2:4" ht="14.25">
      <c r="B313" s="7" t="s">
        <v>24</v>
      </c>
      <c r="C313" s="10">
        <f>(10.643*C309^1.85)/(140^1.85*C310^4.87)</f>
        <v>0.0004874741759178769</v>
      </c>
      <c r="D313" s="1" t="s">
        <v>36</v>
      </c>
    </row>
    <row r="314" spans="2:4" ht="14.25">
      <c r="B314" s="7" t="s">
        <v>69</v>
      </c>
      <c r="C314" s="11">
        <f>C311*C313</f>
        <v>0.02681107967548323</v>
      </c>
      <c r="D314" s="1" t="s">
        <v>37</v>
      </c>
    </row>
    <row r="315" spans="2:6" ht="12.75">
      <c r="B315" s="7"/>
      <c r="C315" s="11"/>
      <c r="F315" s="5"/>
    </row>
    <row r="316" spans="2:3" ht="12.75">
      <c r="B316" s="15" t="s">
        <v>48</v>
      </c>
      <c r="C316" s="11"/>
    </row>
    <row r="317" spans="2:3" ht="12.75">
      <c r="B317" s="7"/>
      <c r="C317" s="11"/>
    </row>
    <row r="318" spans="2:8" ht="12.75">
      <c r="B318" s="7" t="s">
        <v>78</v>
      </c>
      <c r="C318" s="4">
        <v>5</v>
      </c>
      <c r="D318" s="7" t="s">
        <v>50</v>
      </c>
      <c r="E318" s="1">
        <v>0.196</v>
      </c>
      <c r="G318" s="13" t="s">
        <v>49</v>
      </c>
      <c r="H318" s="6">
        <f>C318*E318*(POWER(F275,2)/19.62)</f>
        <v>0.004410256989812384</v>
      </c>
    </row>
    <row r="319" spans="2:8" ht="12.75">
      <c r="B319" s="7"/>
      <c r="C319" s="11"/>
      <c r="D319" s="7"/>
      <c r="G319" s="13" t="s">
        <v>51</v>
      </c>
      <c r="H319" s="6">
        <f>SUM(H318:H318)</f>
        <v>0.004410256989812384</v>
      </c>
    </row>
    <row r="320" spans="2:7" ht="12.75">
      <c r="B320" s="7"/>
      <c r="C320" s="11"/>
      <c r="D320" s="7"/>
      <c r="G320" s="13"/>
    </row>
    <row r="321" spans="2:7" ht="12.75">
      <c r="B321" s="15" t="s">
        <v>52</v>
      </c>
      <c r="C321" s="11"/>
      <c r="D321" s="14">
        <f>C314+H319</f>
        <v>0.031221336665295613</v>
      </c>
      <c r="E321" s="1" t="s">
        <v>11</v>
      </c>
      <c r="G321" s="13"/>
    </row>
    <row r="322" spans="2:3" ht="12.75">
      <c r="B322" s="7"/>
      <c r="C322" s="11"/>
    </row>
    <row r="323" spans="2:3" ht="12.75">
      <c r="B323" s="1" t="s">
        <v>57</v>
      </c>
      <c r="C323" s="2"/>
    </row>
    <row r="324" ht="12.75">
      <c r="C324" s="2"/>
    </row>
    <row r="325" spans="2:4" ht="14.25">
      <c r="B325" s="7" t="s">
        <v>14</v>
      </c>
      <c r="C325" s="9">
        <f>C252/1000</f>
        <v>0.01</v>
      </c>
      <c r="D325" s="1" t="s">
        <v>35</v>
      </c>
    </row>
    <row r="326" spans="2:4" ht="12.75">
      <c r="B326" s="7" t="s">
        <v>22</v>
      </c>
      <c r="C326" s="3">
        <f>C271</f>
        <v>0.207</v>
      </c>
      <c r="D326" s="1" t="s">
        <v>21</v>
      </c>
    </row>
    <row r="327" spans="2:4" ht="12.75">
      <c r="B327" s="1" t="s">
        <v>23</v>
      </c>
      <c r="C327" s="3">
        <f>C311</f>
        <v>55</v>
      </c>
      <c r="D327" s="1" t="s">
        <v>21</v>
      </c>
    </row>
    <row r="328" ht="12.75">
      <c r="C328" s="2"/>
    </row>
    <row r="329" spans="2:4" ht="14.25">
      <c r="B329" s="7" t="s">
        <v>24</v>
      </c>
      <c r="C329" s="10">
        <f>(10.643*C325^1.85)/(140^1.85*C326^4.87)</f>
        <v>0.0004874741759178769</v>
      </c>
      <c r="D329" s="1" t="s">
        <v>36</v>
      </c>
    </row>
    <row r="330" spans="2:4" ht="14.25">
      <c r="B330" s="7" t="s">
        <v>69</v>
      </c>
      <c r="C330" s="11">
        <f>C327*C329</f>
        <v>0.02681107967548323</v>
      </c>
      <c r="D330" s="1" t="s">
        <v>37</v>
      </c>
    </row>
    <row r="331" spans="2:3" ht="12.75">
      <c r="B331" s="7"/>
      <c r="C331" s="11"/>
    </row>
    <row r="332" spans="2:3" ht="12.75">
      <c r="B332" s="15" t="s">
        <v>48</v>
      </c>
      <c r="C332" s="11"/>
    </row>
    <row r="333" spans="2:3" ht="12.75">
      <c r="B333" s="7"/>
      <c r="C333" s="11"/>
    </row>
    <row r="334" spans="2:8" ht="12.75">
      <c r="B334" s="7" t="str">
        <f>B318</f>
        <v>Codos 8":</v>
      </c>
      <c r="C334" s="4">
        <f>C318</f>
        <v>5</v>
      </c>
      <c r="D334" s="7" t="s">
        <v>50</v>
      </c>
      <c r="E334" s="1">
        <f>E318</f>
        <v>0.196</v>
      </c>
      <c r="G334" s="13" t="s">
        <v>49</v>
      </c>
      <c r="H334" s="6">
        <f>C334*E334*(POWER(F276,2)/19.62)</f>
        <v>0.004410256989812384</v>
      </c>
    </row>
    <row r="335" spans="2:8" ht="12.75">
      <c r="B335" s="7"/>
      <c r="C335" s="11"/>
      <c r="D335" s="7"/>
      <c r="G335" s="13" t="s">
        <v>51</v>
      </c>
      <c r="H335" s="6">
        <f>SUM(H334:H334)</f>
        <v>0.004410256989812384</v>
      </c>
    </row>
    <row r="336" spans="2:7" ht="12.75">
      <c r="B336" s="7"/>
      <c r="C336" s="11"/>
      <c r="D336" s="7"/>
      <c r="G336" s="13"/>
    </row>
    <row r="337" spans="2:7" ht="12.75">
      <c r="B337" s="15" t="s">
        <v>52</v>
      </c>
      <c r="C337" s="11"/>
      <c r="D337" s="14">
        <f>C330+H335</f>
        <v>0.031221336665295613</v>
      </c>
      <c r="E337" s="1" t="s">
        <v>11</v>
      </c>
      <c r="G337" s="13"/>
    </row>
    <row r="338" ht="12.75">
      <c r="D338" s="12"/>
    </row>
    <row r="339" spans="2:3" ht="12.75">
      <c r="B339" s="1" t="s">
        <v>58</v>
      </c>
      <c r="C339" s="2"/>
    </row>
    <row r="340" ht="12.75">
      <c r="C340" s="2"/>
    </row>
    <row r="341" spans="2:4" ht="14.25">
      <c r="B341" s="7" t="s">
        <v>14</v>
      </c>
      <c r="C341" s="9">
        <f>C253/1000</f>
        <v>0.03</v>
      </c>
      <c r="D341" s="1" t="s">
        <v>35</v>
      </c>
    </row>
    <row r="342" spans="2:4" ht="12.75">
      <c r="B342" s="7" t="s">
        <v>22</v>
      </c>
      <c r="C342" s="3">
        <f>C271</f>
        <v>0.207</v>
      </c>
      <c r="D342" s="1" t="s">
        <v>21</v>
      </c>
    </row>
    <row r="343" spans="2:4" ht="12.75">
      <c r="B343" s="1" t="s">
        <v>23</v>
      </c>
      <c r="C343" s="3">
        <f>C311</f>
        <v>55</v>
      </c>
      <c r="D343" s="1" t="s">
        <v>21</v>
      </c>
    </row>
    <row r="344" ht="12.75">
      <c r="C344" s="2"/>
    </row>
    <row r="345" spans="2:4" ht="14.25">
      <c r="B345" s="7" t="s">
        <v>24</v>
      </c>
      <c r="C345" s="10">
        <f>(10.643*C341^1.85)/(140^1.85*C342^4.87)</f>
        <v>0.0037207109723106165</v>
      </c>
      <c r="D345" s="1" t="s">
        <v>36</v>
      </c>
    </row>
    <row r="346" spans="2:4" ht="14.25">
      <c r="B346" s="7" t="s">
        <v>69</v>
      </c>
      <c r="C346" s="11">
        <f>C343*C345</f>
        <v>0.20463910347708392</v>
      </c>
      <c r="D346" s="1" t="s">
        <v>37</v>
      </c>
    </row>
    <row r="347" spans="2:3" ht="12.75">
      <c r="B347" s="7"/>
      <c r="C347" s="11"/>
    </row>
    <row r="348" spans="2:3" ht="12.75">
      <c r="B348" s="15" t="s">
        <v>48</v>
      </c>
      <c r="C348" s="11"/>
    </row>
    <row r="349" spans="2:3" ht="12.75">
      <c r="B349" s="7"/>
      <c r="C349" s="11"/>
    </row>
    <row r="350" spans="2:8" ht="12.75">
      <c r="B350" s="7" t="str">
        <f>B318</f>
        <v>Codos 8":</v>
      </c>
      <c r="C350" s="4">
        <f>C318</f>
        <v>5</v>
      </c>
      <c r="D350" s="7" t="s">
        <v>50</v>
      </c>
      <c r="E350" s="1">
        <f>E318</f>
        <v>0.196</v>
      </c>
      <c r="G350" s="13" t="s">
        <v>49</v>
      </c>
      <c r="H350" s="6">
        <f>C350*E350*(POWER(F277,2)/19.62)</f>
        <v>0.039692312908311454</v>
      </c>
    </row>
    <row r="351" spans="2:8" ht="12.75">
      <c r="B351" s="7"/>
      <c r="C351" s="11"/>
      <c r="D351" s="7"/>
      <c r="G351" s="13" t="s">
        <v>51</v>
      </c>
      <c r="H351" s="6">
        <f>SUM(H350:H350)</f>
        <v>0.039692312908311454</v>
      </c>
    </row>
    <row r="352" spans="2:7" ht="12.75">
      <c r="B352" s="7"/>
      <c r="C352" s="11"/>
      <c r="D352" s="7"/>
      <c r="G352" s="13"/>
    </row>
    <row r="353" spans="2:7" ht="12.75">
      <c r="B353" s="15" t="s">
        <v>52</v>
      </c>
      <c r="C353" s="11"/>
      <c r="D353" s="14">
        <f>C346+H351</f>
        <v>0.24433141638539538</v>
      </c>
      <c r="E353" s="1" t="s">
        <v>11</v>
      </c>
      <c r="G353" s="13"/>
    </row>
    <row r="354" spans="2:7" ht="12.75">
      <c r="B354" s="15"/>
      <c r="C354" s="11"/>
      <c r="D354" s="14"/>
      <c r="G354" s="13"/>
    </row>
    <row r="356" spans="2:8" ht="12.75">
      <c r="B356" s="21" t="s">
        <v>73</v>
      </c>
      <c r="C356" s="21"/>
      <c r="D356" s="21"/>
      <c r="E356" s="21"/>
      <c r="F356" s="21"/>
      <c r="G356" s="21"/>
      <c r="H356" s="21"/>
    </row>
    <row r="357" spans="2:8" ht="12.75">
      <c r="B357" s="21" t="s">
        <v>74</v>
      </c>
      <c r="C357" s="21"/>
      <c r="D357" s="21"/>
      <c r="E357" s="21"/>
      <c r="F357" s="21"/>
      <c r="G357" s="21"/>
      <c r="H357" s="21"/>
    </row>
    <row r="359" ht="12.75">
      <c r="C359" s="2" t="s">
        <v>17</v>
      </c>
    </row>
    <row r="361" ht="12.75">
      <c r="B361" s="1" t="s">
        <v>54</v>
      </c>
    </row>
    <row r="363" spans="2:4" ht="12.75">
      <c r="B363" s="1" t="s">
        <v>8</v>
      </c>
      <c r="C363" s="4">
        <v>0.9</v>
      </c>
      <c r="D363" s="1" t="s">
        <v>2</v>
      </c>
    </row>
    <row r="364" spans="2:4" ht="12.75">
      <c r="B364" s="1" t="s">
        <v>0</v>
      </c>
      <c r="C364" s="4">
        <v>2</v>
      </c>
      <c r="D364" s="1" t="s">
        <v>2</v>
      </c>
    </row>
    <row r="366" ht="12.75">
      <c r="B366" s="1" t="s">
        <v>27</v>
      </c>
    </row>
    <row r="368" spans="2:4" ht="12.75">
      <c r="B368" s="1" t="s">
        <v>1</v>
      </c>
      <c r="C368" s="4">
        <v>10</v>
      </c>
      <c r="D368" s="1" t="s">
        <v>4</v>
      </c>
    </row>
    <row r="369" spans="2:4" ht="12.75">
      <c r="B369" s="1" t="s">
        <v>55</v>
      </c>
      <c r="C369" s="4">
        <v>10</v>
      </c>
      <c r="D369" s="1" t="s">
        <v>4</v>
      </c>
    </row>
    <row r="370" spans="2:5" ht="12.75">
      <c r="B370" s="1" t="s">
        <v>3</v>
      </c>
      <c r="C370" s="4">
        <v>30</v>
      </c>
      <c r="D370" s="1" t="s">
        <v>4</v>
      </c>
      <c r="E370" s="18"/>
    </row>
    <row r="371" spans="2:4" ht="14.25">
      <c r="B371" s="1" t="s">
        <v>56</v>
      </c>
      <c r="C371" s="4">
        <v>20</v>
      </c>
      <c r="D371" s="1" t="s">
        <v>4</v>
      </c>
    </row>
    <row r="373" ht="12.75">
      <c r="B373" s="1" t="s">
        <v>28</v>
      </c>
    </row>
    <row r="375" ht="12.75">
      <c r="B375" s="1" t="s">
        <v>38</v>
      </c>
    </row>
    <row r="377" ht="15">
      <c r="B377" s="1" t="s">
        <v>53</v>
      </c>
    </row>
    <row r="380" spans="2:4" ht="12.75">
      <c r="B380" s="1" t="s">
        <v>5</v>
      </c>
      <c r="C380" s="5">
        <f>(((4*C371/1000)/(3.1416*C363))^0.5)/0.0254</f>
        <v>6.6223873279124374</v>
      </c>
      <c r="D380" s="1" t="s">
        <v>7</v>
      </c>
    </row>
    <row r="381" spans="2:4" ht="12.75">
      <c r="B381" s="1" t="s">
        <v>6</v>
      </c>
      <c r="C381" s="1">
        <v>8</v>
      </c>
      <c r="D381" s="1" t="s">
        <v>62</v>
      </c>
    </row>
    <row r="384" ht="12.75">
      <c r="C384" s="2" t="s">
        <v>16</v>
      </c>
    </row>
    <row r="386" ht="12.75">
      <c r="B386" s="1" t="s">
        <v>9</v>
      </c>
    </row>
    <row r="388" spans="2:4" ht="12.75">
      <c r="B388" s="1" t="s">
        <v>10</v>
      </c>
      <c r="C388" s="1">
        <v>0.207</v>
      </c>
      <c r="D388" s="1" t="s">
        <v>11</v>
      </c>
    </row>
    <row r="389" spans="2:5" ht="14.25">
      <c r="B389" s="1" t="s">
        <v>12</v>
      </c>
      <c r="C389" s="6">
        <f>(C388^2)*3.1416/4</f>
        <v>0.0336536046</v>
      </c>
      <c r="D389" s="1" t="s">
        <v>31</v>
      </c>
      <c r="E389" s="6"/>
    </row>
    <row r="390" spans="3:5" ht="12.75">
      <c r="C390" s="5"/>
      <c r="E390" s="5"/>
    </row>
    <row r="391" spans="2:3" ht="12.75">
      <c r="B391" s="1" t="s">
        <v>13</v>
      </c>
      <c r="C391" s="5"/>
    </row>
    <row r="392" spans="2:7" ht="14.25">
      <c r="B392" s="7" t="s">
        <v>30</v>
      </c>
      <c r="C392" s="8">
        <f>C368</f>
        <v>10</v>
      </c>
      <c r="D392" s="1" t="s">
        <v>4</v>
      </c>
      <c r="E392" s="1" t="s">
        <v>72</v>
      </c>
      <c r="F392" s="8">
        <f>C392/(1000*C389)</f>
        <v>0.2971449899307369</v>
      </c>
      <c r="G392" s="1" t="s">
        <v>2</v>
      </c>
    </row>
    <row r="393" spans="2:7" ht="14.25">
      <c r="B393" s="7" t="s">
        <v>25</v>
      </c>
      <c r="C393" s="8">
        <f>C369</f>
        <v>10</v>
      </c>
      <c r="D393" s="1" t="s">
        <v>4</v>
      </c>
      <c r="E393" s="1" t="s">
        <v>72</v>
      </c>
      <c r="F393" s="8">
        <f>C393/(1000*C389)</f>
        <v>0.2971449899307369</v>
      </c>
      <c r="G393" s="1" t="s">
        <v>2</v>
      </c>
    </row>
    <row r="394" spans="2:7" ht="14.25">
      <c r="B394" s="7" t="s">
        <v>26</v>
      </c>
      <c r="C394" s="8">
        <f>C370</f>
        <v>30</v>
      </c>
      <c r="D394" s="1" t="s">
        <v>4</v>
      </c>
      <c r="E394" s="1" t="s">
        <v>72</v>
      </c>
      <c r="F394" s="8">
        <f>C394/(1000*C389)</f>
        <v>0.8914349697922107</v>
      </c>
      <c r="G394" s="1" t="s">
        <v>2</v>
      </c>
    </row>
    <row r="395" spans="2:6" ht="12.75">
      <c r="B395" s="7"/>
      <c r="C395" s="8"/>
      <c r="F395" s="8"/>
    </row>
    <row r="396" ht="12.75">
      <c r="C396" s="5"/>
    </row>
    <row r="398" ht="12.75">
      <c r="C398" s="2" t="s">
        <v>15</v>
      </c>
    </row>
    <row r="399" ht="12.75">
      <c r="C399" s="2"/>
    </row>
    <row r="400" spans="2:3" ht="12.75">
      <c r="B400" s="1" t="s">
        <v>39</v>
      </c>
      <c r="C400" s="2"/>
    </row>
    <row r="401" spans="2:3" ht="12.75">
      <c r="B401" s="1" t="s">
        <v>18</v>
      </c>
      <c r="C401" s="2"/>
    </row>
    <row r="402" ht="14.25">
      <c r="C402" s="1" t="s">
        <v>32</v>
      </c>
    </row>
    <row r="403" ht="12.75">
      <c r="C403" s="2"/>
    </row>
    <row r="404" spans="2:3" ht="12.75">
      <c r="B404" s="1" t="s">
        <v>29</v>
      </c>
      <c r="C404" s="2"/>
    </row>
    <row r="405" ht="12.75">
      <c r="C405" s="2"/>
    </row>
    <row r="406" spans="2:3" ht="14.25">
      <c r="B406" s="1" t="s">
        <v>33</v>
      </c>
      <c r="C406" s="2"/>
    </row>
    <row r="407" spans="2:3" ht="14.25">
      <c r="B407" s="1" t="s">
        <v>34</v>
      </c>
      <c r="C407" s="2"/>
    </row>
    <row r="408" spans="2:3" ht="12.75">
      <c r="B408" s="1" t="s">
        <v>19</v>
      </c>
      <c r="C408" s="2"/>
    </row>
    <row r="409" spans="2:3" ht="12.75">
      <c r="B409" s="1" t="s">
        <v>20</v>
      </c>
      <c r="C409" s="2"/>
    </row>
    <row r="410" ht="12.75">
      <c r="C410" s="2"/>
    </row>
    <row r="411" ht="12.75">
      <c r="C411" s="2"/>
    </row>
    <row r="412" spans="2:3" ht="12.75">
      <c r="B412" s="1" t="s">
        <v>40</v>
      </c>
      <c r="C412" s="2"/>
    </row>
    <row r="413" spans="2:3" ht="12.75">
      <c r="B413" s="1" t="s">
        <v>41</v>
      </c>
      <c r="C413" s="2"/>
    </row>
    <row r="414" ht="14.25">
      <c r="C414" s="13" t="s">
        <v>47</v>
      </c>
    </row>
    <row r="415" ht="12.75">
      <c r="C415" s="13"/>
    </row>
    <row r="416" spans="2:3" ht="12.75">
      <c r="B416" s="1" t="s">
        <v>42</v>
      </c>
      <c r="C416" s="13"/>
    </row>
    <row r="417" ht="12.75">
      <c r="C417" s="13"/>
    </row>
    <row r="418" spans="2:3" ht="12.75">
      <c r="B418" s="13" t="s">
        <v>43</v>
      </c>
      <c r="C418" s="13"/>
    </row>
    <row r="419" spans="2:3" ht="12.75">
      <c r="B419" s="1" t="s">
        <v>44</v>
      </c>
      <c r="C419" s="13"/>
    </row>
    <row r="420" spans="2:3" ht="12.75">
      <c r="B420" s="1" t="s">
        <v>45</v>
      </c>
      <c r="C420" s="13"/>
    </row>
    <row r="421" spans="2:3" ht="14.25">
      <c r="B421" s="1" t="s">
        <v>46</v>
      </c>
      <c r="C421" s="2"/>
    </row>
    <row r="422" ht="12.75">
      <c r="C422" s="2"/>
    </row>
    <row r="423" ht="12.75">
      <c r="C423" s="2"/>
    </row>
    <row r="424" spans="2:3" ht="12.75">
      <c r="B424" s="1" t="s">
        <v>66</v>
      </c>
      <c r="C424" s="2"/>
    </row>
    <row r="425" ht="12.75">
      <c r="C425" s="2"/>
    </row>
    <row r="426" spans="2:4" ht="14.25">
      <c r="B426" s="7" t="s">
        <v>14</v>
      </c>
      <c r="C426" s="9">
        <f>C368/1000</f>
        <v>0.01</v>
      </c>
      <c r="D426" s="1" t="s">
        <v>35</v>
      </c>
    </row>
    <row r="427" spans="2:4" ht="12.75">
      <c r="B427" s="7" t="s">
        <v>22</v>
      </c>
      <c r="C427" s="3">
        <f>C388</f>
        <v>0.207</v>
      </c>
      <c r="D427" s="1" t="s">
        <v>21</v>
      </c>
    </row>
    <row r="428" spans="2:4" ht="12.75">
      <c r="B428" s="1" t="s">
        <v>23</v>
      </c>
      <c r="C428" s="3">
        <v>5</v>
      </c>
      <c r="D428" s="1" t="s">
        <v>21</v>
      </c>
    </row>
    <row r="429" ht="12.75">
      <c r="C429" s="2"/>
    </row>
    <row r="430" spans="2:4" ht="14.25">
      <c r="B430" s="7" t="s">
        <v>24</v>
      </c>
      <c r="C430" s="10">
        <f>(10.643*C426^1.85)/(140^1.85*C427^4.87)</f>
        <v>0.0004874741759178769</v>
      </c>
      <c r="D430" s="1" t="s">
        <v>36</v>
      </c>
    </row>
    <row r="431" spans="2:4" ht="14.25">
      <c r="B431" s="7" t="s">
        <v>69</v>
      </c>
      <c r="C431" s="11">
        <f>C428*C430</f>
        <v>0.0024373708795893843</v>
      </c>
      <c r="D431" s="1" t="s">
        <v>37</v>
      </c>
    </row>
    <row r="432" spans="2:6" ht="12.75">
      <c r="B432" s="7"/>
      <c r="C432" s="11"/>
      <c r="F432" s="5"/>
    </row>
    <row r="433" spans="2:3" ht="12.75">
      <c r="B433" s="15" t="s">
        <v>48</v>
      </c>
      <c r="C433" s="11"/>
    </row>
    <row r="434" spans="2:3" ht="12.75">
      <c r="B434" s="7"/>
      <c r="C434" s="11"/>
    </row>
    <row r="435" spans="2:8" ht="12.75">
      <c r="B435" s="7" t="s">
        <v>78</v>
      </c>
      <c r="C435" s="4">
        <v>1</v>
      </c>
      <c r="D435" s="7" t="s">
        <v>50</v>
      </c>
      <c r="E435" s="1">
        <v>0.196</v>
      </c>
      <c r="G435" s="13" t="s">
        <v>49</v>
      </c>
      <c r="H435" s="6">
        <f>C435*E435*(POWER(F392,2)/19.62)</f>
        <v>0.0008820513979624769</v>
      </c>
    </row>
    <row r="436" spans="2:8" ht="12.75">
      <c r="B436" s="7"/>
      <c r="C436" s="11"/>
      <c r="D436" s="7"/>
      <c r="G436" s="13" t="s">
        <v>51</v>
      </c>
      <c r="H436" s="6">
        <f>SUM(H435:H435)</f>
        <v>0.0008820513979624769</v>
      </c>
    </row>
    <row r="437" spans="2:7" ht="12.75">
      <c r="B437" s="7"/>
      <c r="C437" s="11"/>
      <c r="D437" s="7"/>
      <c r="G437" s="13"/>
    </row>
    <row r="438" spans="2:7" ht="12.75">
      <c r="B438" s="15" t="s">
        <v>52</v>
      </c>
      <c r="C438" s="11"/>
      <c r="D438" s="14">
        <f>C431+H436</f>
        <v>0.003319422277551861</v>
      </c>
      <c r="E438" s="1" t="s">
        <v>11</v>
      </c>
      <c r="G438" s="13"/>
    </row>
    <row r="439" spans="2:3" ht="12.75">
      <c r="B439" s="7"/>
      <c r="C439" s="11"/>
    </row>
    <row r="440" spans="2:3" ht="12.75">
      <c r="B440" s="1" t="s">
        <v>57</v>
      </c>
      <c r="C440" s="2"/>
    </row>
    <row r="441" ht="12.75">
      <c r="C441" s="2"/>
    </row>
    <row r="442" spans="2:4" ht="14.25">
      <c r="B442" s="7" t="s">
        <v>14</v>
      </c>
      <c r="C442" s="9">
        <f>C369/1000</f>
        <v>0.01</v>
      </c>
      <c r="D442" s="1" t="s">
        <v>35</v>
      </c>
    </row>
    <row r="443" spans="2:4" ht="12.75">
      <c r="B443" s="7" t="s">
        <v>22</v>
      </c>
      <c r="C443" s="3">
        <f>C388</f>
        <v>0.207</v>
      </c>
      <c r="D443" s="1" t="s">
        <v>21</v>
      </c>
    </row>
    <row r="444" spans="2:4" ht="12.75">
      <c r="B444" s="1" t="s">
        <v>23</v>
      </c>
      <c r="C444" s="3">
        <f>C428</f>
        <v>5</v>
      </c>
      <c r="D444" s="1" t="s">
        <v>21</v>
      </c>
    </row>
    <row r="445" ht="12.75">
      <c r="C445" s="2"/>
    </row>
    <row r="446" spans="2:4" ht="14.25">
      <c r="B446" s="7" t="s">
        <v>24</v>
      </c>
      <c r="C446" s="10">
        <f>(10.643*C442^1.85)/(140^1.85*C443^4.87)</f>
        <v>0.0004874741759178769</v>
      </c>
      <c r="D446" s="1" t="s">
        <v>36</v>
      </c>
    </row>
    <row r="447" spans="2:4" ht="14.25">
      <c r="B447" s="7" t="s">
        <v>69</v>
      </c>
      <c r="C447" s="11">
        <f>C444*C446</f>
        <v>0.0024373708795893843</v>
      </c>
      <c r="D447" s="1" t="s">
        <v>37</v>
      </c>
    </row>
    <row r="448" spans="2:3" ht="12.75">
      <c r="B448" s="7"/>
      <c r="C448" s="11"/>
    </row>
    <row r="449" spans="2:3" ht="12.75">
      <c r="B449" s="15" t="s">
        <v>48</v>
      </c>
      <c r="C449" s="11"/>
    </row>
    <row r="450" spans="2:3" ht="12.75">
      <c r="B450" s="7"/>
      <c r="C450" s="11"/>
    </row>
    <row r="451" spans="2:8" ht="12.75">
      <c r="B451" s="7" t="str">
        <f>B435</f>
        <v>Codos 8":</v>
      </c>
      <c r="C451" s="4">
        <f>C435</f>
        <v>1</v>
      </c>
      <c r="D451" s="7" t="s">
        <v>50</v>
      </c>
      <c r="E451" s="1">
        <f>E435</f>
        <v>0.196</v>
      </c>
      <c r="G451" s="13" t="s">
        <v>49</v>
      </c>
      <c r="H451" s="6">
        <f>C451*E451*(POWER(F393,2)/19.62)</f>
        <v>0.0008820513979624769</v>
      </c>
    </row>
    <row r="452" spans="2:8" ht="12.75">
      <c r="B452" s="7"/>
      <c r="C452" s="11"/>
      <c r="D452" s="7"/>
      <c r="G452" s="13" t="s">
        <v>51</v>
      </c>
      <c r="H452" s="6">
        <f>SUM(H451:H451)</f>
        <v>0.0008820513979624769</v>
      </c>
    </row>
    <row r="453" spans="2:7" ht="12.75">
      <c r="B453" s="7"/>
      <c r="C453" s="11"/>
      <c r="D453" s="7"/>
      <c r="G453" s="13"/>
    </row>
    <row r="454" spans="2:7" ht="12.75">
      <c r="B454" s="15" t="s">
        <v>52</v>
      </c>
      <c r="C454" s="11"/>
      <c r="D454" s="14">
        <f>C447+H452</f>
        <v>0.003319422277551861</v>
      </c>
      <c r="E454" s="1" t="s">
        <v>11</v>
      </c>
      <c r="G454" s="13"/>
    </row>
    <row r="455" ht="12.75">
      <c r="D455" s="12"/>
    </row>
    <row r="456" spans="2:3" ht="12.75">
      <c r="B456" s="1" t="s">
        <v>58</v>
      </c>
      <c r="C456" s="2"/>
    </row>
    <row r="457" ht="12.75">
      <c r="C457" s="2"/>
    </row>
    <row r="458" spans="2:4" ht="14.25">
      <c r="B458" s="7" t="s">
        <v>14</v>
      </c>
      <c r="C458" s="9">
        <f>C370/1000</f>
        <v>0.03</v>
      </c>
      <c r="D458" s="1" t="s">
        <v>35</v>
      </c>
    </row>
    <row r="459" spans="2:4" ht="12.75">
      <c r="B459" s="7" t="s">
        <v>22</v>
      </c>
      <c r="C459" s="3">
        <f>C388</f>
        <v>0.207</v>
      </c>
      <c r="D459" s="1" t="s">
        <v>21</v>
      </c>
    </row>
    <row r="460" spans="2:4" ht="12.75">
      <c r="B460" s="1" t="s">
        <v>23</v>
      </c>
      <c r="C460" s="3">
        <f>C428</f>
        <v>5</v>
      </c>
      <c r="D460" s="1" t="s">
        <v>21</v>
      </c>
    </row>
    <row r="461" ht="12.75">
      <c r="C461" s="2"/>
    </row>
    <row r="462" spans="2:4" ht="14.25">
      <c r="B462" s="7" t="s">
        <v>24</v>
      </c>
      <c r="C462" s="10">
        <f>(10.643*C458^1.85)/(140^1.85*C459^4.87)</f>
        <v>0.0037207109723106165</v>
      </c>
      <c r="D462" s="1" t="s">
        <v>36</v>
      </c>
    </row>
    <row r="463" spans="2:4" ht="14.25">
      <c r="B463" s="7" t="s">
        <v>69</v>
      </c>
      <c r="C463" s="11">
        <f>C460*C462</f>
        <v>0.018603554861553084</v>
      </c>
      <c r="D463" s="1" t="s">
        <v>37</v>
      </c>
    </row>
    <row r="464" spans="2:3" ht="12.75">
      <c r="B464" s="7"/>
      <c r="C464" s="11"/>
    </row>
    <row r="465" spans="2:3" ht="12.75">
      <c r="B465" s="15" t="s">
        <v>48</v>
      </c>
      <c r="C465" s="11"/>
    </row>
    <row r="466" spans="2:3" ht="12.75">
      <c r="B466" s="7"/>
      <c r="C466" s="11"/>
    </row>
    <row r="467" spans="2:8" ht="12.75">
      <c r="B467" s="7" t="str">
        <f>B435</f>
        <v>Codos 8":</v>
      </c>
      <c r="C467" s="4">
        <f>C435</f>
        <v>1</v>
      </c>
      <c r="D467" s="7" t="s">
        <v>50</v>
      </c>
      <c r="E467" s="1">
        <f>E435</f>
        <v>0.196</v>
      </c>
      <c r="G467" s="13" t="s">
        <v>49</v>
      </c>
      <c r="H467" s="6">
        <f>C467*E467*(POWER(F394,2)/19.62)</f>
        <v>0.007938462581662292</v>
      </c>
    </row>
    <row r="468" spans="2:8" ht="12.75">
      <c r="B468" s="7"/>
      <c r="C468" s="11"/>
      <c r="D468" s="7"/>
      <c r="G468" s="13" t="s">
        <v>51</v>
      </c>
      <c r="H468" s="6">
        <f>SUM(H467:H467)</f>
        <v>0.007938462581662292</v>
      </c>
    </row>
    <row r="469" spans="2:7" ht="12.75">
      <c r="B469" s="7"/>
      <c r="C469" s="11"/>
      <c r="D469" s="7"/>
      <c r="G469" s="13"/>
    </row>
    <row r="470" spans="2:7" ht="12.75">
      <c r="B470" s="15" t="s">
        <v>52</v>
      </c>
      <c r="C470" s="11"/>
      <c r="D470" s="14">
        <f>C463+H468</f>
        <v>0.026542017443215375</v>
      </c>
      <c r="E470" s="1" t="s">
        <v>11</v>
      </c>
      <c r="G470" s="13"/>
    </row>
    <row r="473" spans="2:8" ht="12.75">
      <c r="B473" s="21" t="s">
        <v>75</v>
      </c>
      <c r="C473" s="21"/>
      <c r="D473" s="21"/>
      <c r="E473" s="21"/>
      <c r="F473" s="21"/>
      <c r="G473" s="21"/>
      <c r="H473" s="21"/>
    </row>
    <row r="474" spans="2:8" ht="12.75">
      <c r="B474" s="21" t="s">
        <v>76</v>
      </c>
      <c r="C474" s="21"/>
      <c r="D474" s="21"/>
      <c r="E474" s="21"/>
      <c r="F474" s="21"/>
      <c r="G474" s="21"/>
      <c r="H474" s="21"/>
    </row>
    <row r="476" ht="12.75">
      <c r="C476" s="2" t="s">
        <v>17</v>
      </c>
    </row>
    <row r="478" ht="12.75">
      <c r="B478" s="1" t="s">
        <v>54</v>
      </c>
    </row>
    <row r="480" spans="2:4" ht="12.75">
      <c r="B480" s="1" t="s">
        <v>8</v>
      </c>
      <c r="C480" s="4">
        <v>0.9</v>
      </c>
      <c r="D480" s="1" t="s">
        <v>2</v>
      </c>
    </row>
    <row r="481" spans="2:4" ht="12.75">
      <c r="B481" s="1" t="s">
        <v>0</v>
      </c>
      <c r="C481" s="4">
        <v>2</v>
      </c>
      <c r="D481" s="1" t="s">
        <v>2</v>
      </c>
    </row>
    <row r="483" ht="12.75">
      <c r="B483" s="1" t="s">
        <v>27</v>
      </c>
    </row>
    <row r="485" spans="2:4" ht="12.75">
      <c r="B485" s="1" t="s">
        <v>1</v>
      </c>
      <c r="C485" s="4">
        <v>10</v>
      </c>
      <c r="D485" s="1" t="s">
        <v>4</v>
      </c>
    </row>
    <row r="486" spans="2:4" ht="12.75">
      <c r="B486" s="1" t="s">
        <v>55</v>
      </c>
      <c r="C486" s="4">
        <v>20</v>
      </c>
      <c r="D486" s="1" t="s">
        <v>4</v>
      </c>
    </row>
    <row r="487" spans="2:5" ht="12.75">
      <c r="B487" s="1" t="s">
        <v>3</v>
      </c>
      <c r="C487" s="4">
        <v>60</v>
      </c>
      <c r="D487" s="1" t="s">
        <v>4</v>
      </c>
      <c r="E487" s="18"/>
    </row>
    <row r="488" spans="2:4" ht="14.25">
      <c r="B488" s="1" t="s">
        <v>56</v>
      </c>
      <c r="C488" s="4">
        <v>40</v>
      </c>
      <c r="D488" s="1" t="s">
        <v>4</v>
      </c>
    </row>
    <row r="490" ht="12.75">
      <c r="B490" s="1" t="s">
        <v>28</v>
      </c>
    </row>
    <row r="492" ht="12.75">
      <c r="B492" s="1" t="s">
        <v>38</v>
      </c>
    </row>
    <row r="494" ht="15">
      <c r="B494" s="1" t="s">
        <v>53</v>
      </c>
    </row>
    <row r="497" spans="2:4" ht="12.75">
      <c r="B497" s="1" t="s">
        <v>5</v>
      </c>
      <c r="C497" s="5">
        <f>(((4*C488/1000)/(3.1416*C480))^0.5)/0.0254</f>
        <v>9.36546997442149</v>
      </c>
      <c r="D497" s="1" t="s">
        <v>7</v>
      </c>
    </row>
    <row r="498" spans="2:4" ht="12.75">
      <c r="B498" s="1" t="s">
        <v>6</v>
      </c>
      <c r="C498" s="1">
        <v>10</v>
      </c>
      <c r="D498" s="1" t="s">
        <v>62</v>
      </c>
    </row>
    <row r="501" ht="12.75">
      <c r="C501" s="2" t="s">
        <v>16</v>
      </c>
    </row>
    <row r="503" ht="12.75">
      <c r="B503" s="1" t="s">
        <v>9</v>
      </c>
    </row>
    <row r="505" spans="2:4" ht="12.75">
      <c r="B505" s="1" t="s">
        <v>10</v>
      </c>
      <c r="C505" s="1">
        <v>0.26</v>
      </c>
      <c r="D505" s="1" t="s">
        <v>11</v>
      </c>
    </row>
    <row r="506" spans="2:5" ht="14.25">
      <c r="B506" s="1" t="s">
        <v>12</v>
      </c>
      <c r="C506" s="6">
        <f>(C505^2)*3.1416/4</f>
        <v>0.05309304000000001</v>
      </c>
      <c r="D506" s="1" t="s">
        <v>31</v>
      </c>
      <c r="E506" s="6"/>
    </row>
    <row r="507" spans="3:5" ht="12.75">
      <c r="C507" s="5"/>
      <c r="E507" s="5"/>
    </row>
    <row r="508" spans="2:3" ht="12.75">
      <c r="B508" s="1" t="s">
        <v>13</v>
      </c>
      <c r="C508" s="5"/>
    </row>
    <row r="509" spans="2:7" ht="14.25">
      <c r="B509" s="7" t="s">
        <v>30</v>
      </c>
      <c r="C509" s="8">
        <f>C485</f>
        <v>10</v>
      </c>
      <c r="D509" s="1" t="s">
        <v>4</v>
      </c>
      <c r="E509" s="1" t="s">
        <v>63</v>
      </c>
      <c r="F509" s="8">
        <f>C509/(1000*C506)</f>
        <v>0.18834860463819736</v>
      </c>
      <c r="G509" s="1" t="s">
        <v>2</v>
      </c>
    </row>
    <row r="510" spans="2:7" ht="14.25">
      <c r="B510" s="7" t="s">
        <v>25</v>
      </c>
      <c r="C510" s="8">
        <f>C486</f>
        <v>20</v>
      </c>
      <c r="D510" s="1" t="s">
        <v>4</v>
      </c>
      <c r="E510" s="1" t="s">
        <v>63</v>
      </c>
      <c r="F510" s="8">
        <f>C510/(1000*C506)</f>
        <v>0.3766972092763947</v>
      </c>
      <c r="G510" s="1" t="s">
        <v>2</v>
      </c>
    </row>
    <row r="511" spans="2:7" ht="14.25">
      <c r="B511" s="7" t="s">
        <v>26</v>
      </c>
      <c r="C511" s="8">
        <f>C487</f>
        <v>60</v>
      </c>
      <c r="D511" s="1" t="s">
        <v>4</v>
      </c>
      <c r="E511" s="1" t="s">
        <v>63</v>
      </c>
      <c r="F511" s="8">
        <f>C511/(1000*C506)</f>
        <v>1.1300916278291842</v>
      </c>
      <c r="G511" s="1" t="s">
        <v>2</v>
      </c>
    </row>
    <row r="512" spans="2:6" ht="12.75">
      <c r="B512" s="7"/>
      <c r="C512" s="8"/>
      <c r="F512" s="8"/>
    </row>
    <row r="513" ht="12.75">
      <c r="C513" s="5"/>
    </row>
    <row r="515" ht="12.75">
      <c r="C515" s="2" t="s">
        <v>15</v>
      </c>
    </row>
    <row r="516" ht="12.75">
      <c r="C516" s="2"/>
    </row>
    <row r="517" spans="2:3" ht="12.75">
      <c r="B517" s="1" t="s">
        <v>39</v>
      </c>
      <c r="C517" s="2"/>
    </row>
    <row r="518" spans="2:3" ht="12.75">
      <c r="B518" s="1" t="s">
        <v>18</v>
      </c>
      <c r="C518" s="2"/>
    </row>
    <row r="519" ht="14.25">
      <c r="C519" s="1" t="s">
        <v>32</v>
      </c>
    </row>
    <row r="520" ht="12.75">
      <c r="C520" s="2"/>
    </row>
    <row r="521" spans="2:3" ht="12.75">
      <c r="B521" s="1" t="s">
        <v>29</v>
      </c>
      <c r="C521" s="2"/>
    </row>
    <row r="522" ht="12.75">
      <c r="C522" s="2"/>
    </row>
    <row r="523" spans="2:3" ht="14.25">
      <c r="B523" s="1" t="s">
        <v>33</v>
      </c>
      <c r="C523" s="2"/>
    </row>
    <row r="524" spans="2:3" ht="14.25">
      <c r="B524" s="1" t="s">
        <v>34</v>
      </c>
      <c r="C524" s="2"/>
    </row>
    <row r="525" spans="2:3" ht="12.75">
      <c r="B525" s="1" t="s">
        <v>19</v>
      </c>
      <c r="C525" s="2"/>
    </row>
    <row r="526" spans="2:3" ht="12.75">
      <c r="B526" s="1" t="s">
        <v>20</v>
      </c>
      <c r="C526" s="2"/>
    </row>
    <row r="527" ht="12.75">
      <c r="C527" s="2"/>
    </row>
    <row r="528" ht="12.75">
      <c r="C528" s="2"/>
    </row>
    <row r="529" spans="2:3" ht="12.75">
      <c r="B529" s="1" t="s">
        <v>40</v>
      </c>
      <c r="C529" s="2"/>
    </row>
    <row r="530" spans="2:3" ht="12.75">
      <c r="B530" s="1" t="s">
        <v>41</v>
      </c>
      <c r="C530" s="2"/>
    </row>
    <row r="531" ht="14.25">
      <c r="C531" s="13" t="s">
        <v>47</v>
      </c>
    </row>
    <row r="532" ht="12.75">
      <c r="C532" s="13"/>
    </row>
    <row r="533" spans="2:3" ht="12.75">
      <c r="B533" s="1" t="s">
        <v>42</v>
      </c>
      <c r="C533" s="13"/>
    </row>
    <row r="534" ht="12.75">
      <c r="C534" s="13"/>
    </row>
    <row r="535" spans="2:3" ht="12.75">
      <c r="B535" s="13" t="s">
        <v>43</v>
      </c>
      <c r="C535" s="13"/>
    </row>
    <row r="536" spans="2:3" ht="12.75">
      <c r="B536" s="1" t="s">
        <v>44</v>
      </c>
      <c r="C536" s="13"/>
    </row>
    <row r="537" spans="2:3" ht="12.75">
      <c r="B537" s="1" t="s">
        <v>45</v>
      </c>
      <c r="C537" s="13"/>
    </row>
    <row r="538" spans="2:3" ht="14.25">
      <c r="B538" s="1" t="s">
        <v>46</v>
      </c>
      <c r="C538" s="2"/>
    </row>
    <row r="539" ht="12.75">
      <c r="C539" s="2"/>
    </row>
    <row r="540" ht="12.75">
      <c r="C540" s="2"/>
    </row>
    <row r="541" spans="2:3" ht="12.75">
      <c r="B541" s="1" t="s">
        <v>66</v>
      </c>
      <c r="C541" s="2"/>
    </row>
    <row r="542" ht="12.75">
      <c r="C542" s="2"/>
    </row>
    <row r="543" spans="2:4" ht="14.25">
      <c r="B543" s="7" t="s">
        <v>14</v>
      </c>
      <c r="C543" s="9">
        <f>C485/1000</f>
        <v>0.01</v>
      </c>
      <c r="D543" s="1" t="s">
        <v>35</v>
      </c>
    </row>
    <row r="544" spans="2:4" ht="12.75">
      <c r="B544" s="7" t="s">
        <v>22</v>
      </c>
      <c r="C544" s="3">
        <f>C505</f>
        <v>0.26</v>
      </c>
      <c r="D544" s="1" t="s">
        <v>21</v>
      </c>
    </row>
    <row r="545" spans="2:4" ht="12.75">
      <c r="B545" s="1" t="s">
        <v>23</v>
      </c>
      <c r="C545" s="3">
        <v>40</v>
      </c>
      <c r="D545" s="1" t="s">
        <v>21</v>
      </c>
    </row>
    <row r="546" ht="12.75">
      <c r="C546" s="2"/>
    </row>
    <row r="547" spans="2:4" ht="14.25">
      <c r="B547" s="7" t="s">
        <v>24</v>
      </c>
      <c r="C547" s="10">
        <f>(10.643*C543^1.85)/(140^1.85*C544^4.87)</f>
        <v>0.00016062272573731114</v>
      </c>
      <c r="D547" s="1" t="s">
        <v>36</v>
      </c>
    </row>
    <row r="548" spans="2:4" ht="14.25">
      <c r="B548" s="7" t="s">
        <v>65</v>
      </c>
      <c r="C548" s="11">
        <f>C545*C547</f>
        <v>0.006424909029492446</v>
      </c>
      <c r="D548" s="1" t="s">
        <v>37</v>
      </c>
    </row>
    <row r="549" spans="2:6" ht="12.75">
      <c r="B549" s="7"/>
      <c r="C549" s="11"/>
      <c r="F549" s="5"/>
    </row>
    <row r="550" spans="2:3" ht="12.75">
      <c r="B550" s="15" t="s">
        <v>48</v>
      </c>
      <c r="C550" s="11"/>
    </row>
    <row r="551" spans="2:3" ht="12.75">
      <c r="B551" s="7"/>
      <c r="C551" s="11"/>
    </row>
    <row r="552" spans="2:8" ht="12.75">
      <c r="B552" s="7" t="s">
        <v>64</v>
      </c>
      <c r="C552" s="4">
        <v>2</v>
      </c>
      <c r="D552" s="7" t="s">
        <v>50</v>
      </c>
      <c r="E552" s="1">
        <v>0.196</v>
      </c>
      <c r="G552" s="13" t="s">
        <v>49</v>
      </c>
      <c r="H552" s="6">
        <f>C552*E552*(POWER(F509,2)/19.62)</f>
        <v>0.0007087806917792631</v>
      </c>
    </row>
    <row r="553" spans="2:8" ht="12.75">
      <c r="B553" s="7"/>
      <c r="C553" s="11"/>
      <c r="D553" s="7"/>
      <c r="G553" s="13" t="s">
        <v>51</v>
      </c>
      <c r="H553" s="6">
        <f>SUM(H552:H552)</f>
        <v>0.0007087806917792631</v>
      </c>
    </row>
    <row r="554" spans="2:7" ht="12.75">
      <c r="B554" s="7"/>
      <c r="C554" s="11"/>
      <c r="D554" s="7"/>
      <c r="G554" s="13"/>
    </row>
    <row r="555" spans="2:7" ht="12.75">
      <c r="B555" s="15" t="s">
        <v>52</v>
      </c>
      <c r="C555" s="11"/>
      <c r="D555" s="14">
        <f>C548+H553</f>
        <v>0.007133689721271709</v>
      </c>
      <c r="E555" s="1" t="s">
        <v>11</v>
      </c>
      <c r="G555" s="13"/>
    </row>
    <row r="556" spans="2:3" ht="12.75">
      <c r="B556" s="7"/>
      <c r="C556" s="11"/>
    </row>
    <row r="557" spans="2:3" ht="12.75">
      <c r="B557" s="1" t="s">
        <v>57</v>
      </c>
      <c r="C557" s="2"/>
    </row>
    <row r="558" ht="12.75">
      <c r="C558" s="2"/>
    </row>
    <row r="559" spans="2:4" ht="14.25">
      <c r="B559" s="7" t="s">
        <v>14</v>
      </c>
      <c r="C559" s="9">
        <f>C486/1000</f>
        <v>0.02</v>
      </c>
      <c r="D559" s="1" t="s">
        <v>35</v>
      </c>
    </row>
    <row r="560" spans="2:4" ht="12.75">
      <c r="B560" s="7" t="s">
        <v>22</v>
      </c>
      <c r="C560" s="3">
        <f>C505</f>
        <v>0.26</v>
      </c>
      <c r="D560" s="1" t="s">
        <v>21</v>
      </c>
    </row>
    <row r="561" spans="2:4" ht="12.75">
      <c r="B561" s="1" t="s">
        <v>23</v>
      </c>
      <c r="C561" s="3">
        <f>C545</f>
        <v>40</v>
      </c>
      <c r="D561" s="1" t="s">
        <v>21</v>
      </c>
    </row>
    <row r="562" ht="12.75">
      <c r="C562" s="2"/>
    </row>
    <row r="563" spans="2:4" ht="14.25">
      <c r="B563" s="7" t="s">
        <v>24</v>
      </c>
      <c r="C563" s="10">
        <f>(10.643*C559^1.85)/(140^1.85*C560^4.87)</f>
        <v>0.0005790452235062566</v>
      </c>
      <c r="D563" s="1" t="s">
        <v>36</v>
      </c>
    </row>
    <row r="564" spans="2:4" ht="14.25">
      <c r="B564" s="7" t="s">
        <v>65</v>
      </c>
      <c r="C564" s="11">
        <f>C561*C563</f>
        <v>0.023161808940250266</v>
      </c>
      <c r="D564" s="1" t="s">
        <v>37</v>
      </c>
    </row>
    <row r="565" spans="2:3" ht="12.75">
      <c r="B565" s="7"/>
      <c r="C565" s="11"/>
    </row>
    <row r="566" spans="2:3" ht="12.75">
      <c r="B566" s="15" t="s">
        <v>48</v>
      </c>
      <c r="C566" s="11"/>
    </row>
    <row r="567" spans="2:3" ht="12.75">
      <c r="B567" s="7"/>
      <c r="C567" s="11"/>
    </row>
    <row r="568" spans="2:8" ht="12.75">
      <c r="B568" s="7" t="str">
        <f>B552</f>
        <v>Codos 10":</v>
      </c>
      <c r="C568" s="4">
        <f>C552</f>
        <v>2</v>
      </c>
      <c r="D568" s="7" t="s">
        <v>50</v>
      </c>
      <c r="E568" s="1">
        <f>E552</f>
        <v>0.196</v>
      </c>
      <c r="G568" s="13" t="s">
        <v>49</v>
      </c>
      <c r="H568" s="6">
        <f>C568*E568*(POWER(F510,2)/19.62)</f>
        <v>0.0028351227671170524</v>
      </c>
    </row>
    <row r="569" spans="2:8" ht="12.75">
      <c r="B569" s="7"/>
      <c r="C569" s="11"/>
      <c r="D569" s="7"/>
      <c r="G569" s="13" t="s">
        <v>51</v>
      </c>
      <c r="H569" s="6">
        <f>SUM(H568:H568)</f>
        <v>0.0028351227671170524</v>
      </c>
    </row>
    <row r="570" spans="2:7" ht="12.75">
      <c r="B570" s="7"/>
      <c r="C570" s="11"/>
      <c r="D570" s="7"/>
      <c r="G570" s="13"/>
    </row>
    <row r="571" spans="2:7" ht="12.75">
      <c r="B571" s="15" t="s">
        <v>52</v>
      </c>
      <c r="C571" s="11"/>
      <c r="D571" s="14">
        <f>C564+H569</f>
        <v>0.02599693170736732</v>
      </c>
      <c r="E571" s="1" t="s">
        <v>11</v>
      </c>
      <c r="G571" s="13"/>
    </row>
    <row r="572" ht="12.75">
      <c r="D572" s="12"/>
    </row>
    <row r="573" spans="2:3" ht="12.75">
      <c r="B573" s="1" t="s">
        <v>58</v>
      </c>
      <c r="C573" s="2"/>
    </row>
    <row r="574" ht="12.75">
      <c r="C574" s="2"/>
    </row>
    <row r="575" spans="2:4" ht="14.25">
      <c r="B575" s="7" t="s">
        <v>14</v>
      </c>
      <c r="C575" s="9">
        <f>C487/1000</f>
        <v>0.06</v>
      </c>
      <c r="D575" s="1" t="s">
        <v>35</v>
      </c>
    </row>
    <row r="576" spans="2:4" ht="12.75">
      <c r="B576" s="7" t="s">
        <v>22</v>
      </c>
      <c r="C576" s="3">
        <f>C505</f>
        <v>0.26</v>
      </c>
      <c r="D576" s="1" t="s">
        <v>21</v>
      </c>
    </row>
    <row r="577" spans="2:4" ht="12.75">
      <c r="B577" s="1" t="s">
        <v>23</v>
      </c>
      <c r="C577" s="3">
        <f>C545</f>
        <v>40</v>
      </c>
      <c r="D577" s="1" t="s">
        <v>21</v>
      </c>
    </row>
    <row r="578" ht="12.75">
      <c r="C578" s="2"/>
    </row>
    <row r="579" spans="2:4" ht="14.25">
      <c r="B579" s="7" t="s">
        <v>24</v>
      </c>
      <c r="C579" s="10">
        <f>(10.643*C575^1.85)/(140^1.85*C576^4.87)</f>
        <v>0.004419639076279471</v>
      </c>
      <c r="D579" s="1" t="s">
        <v>36</v>
      </c>
    </row>
    <row r="580" spans="2:4" ht="14.25">
      <c r="B580" s="7" t="s">
        <v>65</v>
      </c>
      <c r="C580" s="11">
        <f>C577*C579</f>
        <v>0.17678556305117885</v>
      </c>
      <c r="D580" s="1" t="s">
        <v>37</v>
      </c>
    </row>
    <row r="581" spans="2:3" ht="12.75">
      <c r="B581" s="7"/>
      <c r="C581" s="11"/>
    </row>
    <row r="582" spans="2:3" ht="12.75">
      <c r="B582" s="15" t="s">
        <v>48</v>
      </c>
      <c r="C582" s="11"/>
    </row>
    <row r="583" spans="2:3" ht="12.75">
      <c r="B583" s="7"/>
      <c r="C583" s="11"/>
    </row>
    <row r="584" spans="2:8" ht="12.75">
      <c r="B584" s="7" t="str">
        <f>B552</f>
        <v>Codos 10":</v>
      </c>
      <c r="C584" s="4">
        <f>C552</f>
        <v>2</v>
      </c>
      <c r="D584" s="7" t="s">
        <v>50</v>
      </c>
      <c r="E584" s="1">
        <f>E552</f>
        <v>0.196</v>
      </c>
      <c r="G584" s="13" t="s">
        <v>49</v>
      </c>
      <c r="H584" s="6">
        <f>C584*E584*(POWER(F511,2)/19.62)</f>
        <v>0.025516104904053472</v>
      </c>
    </row>
    <row r="585" spans="2:8" ht="12.75">
      <c r="B585" s="7"/>
      <c r="C585" s="11"/>
      <c r="D585" s="7"/>
      <c r="G585" s="13" t="s">
        <v>51</v>
      </c>
      <c r="H585" s="6">
        <f>SUM(H584:H584)</f>
        <v>0.025516104904053472</v>
      </c>
    </row>
    <row r="586" spans="2:7" ht="12.75">
      <c r="B586" s="7"/>
      <c r="C586" s="11"/>
      <c r="D586" s="7"/>
      <c r="G586" s="13"/>
    </row>
    <row r="587" spans="2:7" ht="12.75">
      <c r="B587" s="15" t="s">
        <v>52</v>
      </c>
      <c r="C587" s="11"/>
      <c r="D587" s="14">
        <f>C580+H585</f>
        <v>0.20230166795523233</v>
      </c>
      <c r="E587" s="1" t="s">
        <v>11</v>
      </c>
      <c r="G587" s="13"/>
    </row>
    <row r="590" spans="2:8" ht="12.75">
      <c r="B590" s="21" t="s">
        <v>83</v>
      </c>
      <c r="C590" s="21"/>
      <c r="D590" s="21"/>
      <c r="E590" s="21"/>
      <c r="F590" s="21"/>
      <c r="G590" s="21"/>
      <c r="H590" s="21"/>
    </row>
    <row r="591" spans="2:8" ht="12.75">
      <c r="B591" s="21" t="s">
        <v>82</v>
      </c>
      <c r="C591" s="21"/>
      <c r="D591" s="21"/>
      <c r="E591" s="21"/>
      <c r="F591" s="21"/>
      <c r="G591" s="21"/>
      <c r="H591" s="21"/>
    </row>
    <row r="593" ht="12.75">
      <c r="C593" s="2" t="s">
        <v>17</v>
      </c>
    </row>
    <row r="595" ht="12.75">
      <c r="B595" s="1" t="s">
        <v>54</v>
      </c>
    </row>
    <row r="597" spans="2:4" ht="12.75">
      <c r="B597" s="1" t="s">
        <v>8</v>
      </c>
      <c r="C597" s="4">
        <v>0.9</v>
      </c>
      <c r="D597" s="1" t="s">
        <v>2</v>
      </c>
    </row>
    <row r="598" spans="2:4" ht="12.75">
      <c r="B598" s="1" t="s">
        <v>0</v>
      </c>
      <c r="C598" s="4">
        <v>2</v>
      </c>
      <c r="D598" s="1" t="s">
        <v>2</v>
      </c>
    </row>
    <row r="600" ht="12.75">
      <c r="B600" s="1" t="s">
        <v>27</v>
      </c>
    </row>
    <row r="602" spans="2:4" ht="12.75">
      <c r="B602" s="1" t="s">
        <v>1</v>
      </c>
      <c r="C602" s="4">
        <v>10</v>
      </c>
      <c r="D602" s="1" t="s">
        <v>4</v>
      </c>
    </row>
    <row r="603" spans="2:4" ht="12.75">
      <c r="B603" s="1" t="s">
        <v>55</v>
      </c>
      <c r="C603" s="4">
        <v>10</v>
      </c>
      <c r="D603" s="1" t="s">
        <v>4</v>
      </c>
    </row>
    <row r="604" spans="2:5" ht="12.75">
      <c r="B604" s="1" t="s">
        <v>3</v>
      </c>
      <c r="C604" s="4">
        <v>10</v>
      </c>
      <c r="D604" s="1" t="s">
        <v>4</v>
      </c>
      <c r="E604" s="18"/>
    </row>
    <row r="605" spans="2:4" ht="14.25">
      <c r="B605" s="1" t="s">
        <v>56</v>
      </c>
      <c r="C605" s="4">
        <v>10</v>
      </c>
      <c r="D605" s="1" t="s">
        <v>4</v>
      </c>
    </row>
    <row r="607" ht="12.75">
      <c r="B607" s="1" t="s">
        <v>28</v>
      </c>
    </row>
    <row r="609" ht="12.75">
      <c r="B609" s="1" t="s">
        <v>38</v>
      </c>
    </row>
    <row r="611" ht="15">
      <c r="B611" s="1" t="s">
        <v>53</v>
      </c>
    </row>
    <row r="614" spans="2:4" ht="12.75">
      <c r="B614" s="1" t="s">
        <v>5</v>
      </c>
      <c r="C614" s="5">
        <f>(((4*C605/1000)/(3.1416*C597))^0.5)/0.0254</f>
        <v>4.682734987210745</v>
      </c>
      <c r="D614" s="1" t="s">
        <v>7</v>
      </c>
    </row>
    <row r="615" spans="2:4" ht="12.75">
      <c r="B615" s="1" t="s">
        <v>6</v>
      </c>
      <c r="C615" s="1">
        <v>6</v>
      </c>
      <c r="D615" s="1" t="s">
        <v>61</v>
      </c>
    </row>
    <row r="618" ht="12.75">
      <c r="C618" s="2" t="s">
        <v>16</v>
      </c>
    </row>
    <row r="620" ht="12.75">
      <c r="B620" s="1" t="s">
        <v>9</v>
      </c>
    </row>
    <row r="622" spans="2:4" ht="12.75">
      <c r="B622" s="1" t="s">
        <v>10</v>
      </c>
      <c r="C622" s="1">
        <v>0.15</v>
      </c>
      <c r="D622" s="1" t="s">
        <v>11</v>
      </c>
    </row>
    <row r="623" spans="2:5" ht="14.25">
      <c r="B623" s="1" t="s">
        <v>12</v>
      </c>
      <c r="C623" s="6">
        <f>(C622^2)*3.1416/4</f>
        <v>0.0176715</v>
      </c>
      <c r="D623" s="1" t="s">
        <v>31</v>
      </c>
      <c r="E623" s="6"/>
    </row>
    <row r="624" spans="3:5" ht="12.75">
      <c r="C624" s="5"/>
      <c r="E624" s="5"/>
    </row>
    <row r="625" spans="2:3" ht="12.75">
      <c r="B625" s="1" t="s">
        <v>13</v>
      </c>
      <c r="C625" s="5"/>
    </row>
    <row r="626" spans="2:7" ht="14.25">
      <c r="B626" s="7" t="s">
        <v>30</v>
      </c>
      <c r="C626" s="8">
        <f>C602</f>
        <v>10</v>
      </c>
      <c r="D626" s="1" t="s">
        <v>4</v>
      </c>
      <c r="E626" s="1" t="s">
        <v>59</v>
      </c>
      <c r="F626" s="8">
        <f>C626/(1000*C623)</f>
        <v>0.5658829188240954</v>
      </c>
      <c r="G626" s="1" t="s">
        <v>2</v>
      </c>
    </row>
    <row r="627" spans="2:7" ht="14.25">
      <c r="B627" s="7" t="s">
        <v>25</v>
      </c>
      <c r="C627" s="8">
        <f>C603</f>
        <v>10</v>
      </c>
      <c r="D627" s="1" t="s">
        <v>4</v>
      </c>
      <c r="E627" s="1" t="s">
        <v>59</v>
      </c>
      <c r="F627" s="8">
        <f>C627/(1000*C623)</f>
        <v>0.5658829188240954</v>
      </c>
      <c r="G627" s="1" t="s">
        <v>2</v>
      </c>
    </row>
    <row r="628" spans="2:7" ht="14.25">
      <c r="B628" s="7" t="s">
        <v>26</v>
      </c>
      <c r="C628" s="8">
        <f>C604</f>
        <v>10</v>
      </c>
      <c r="D628" s="1" t="s">
        <v>4</v>
      </c>
      <c r="E628" s="1" t="s">
        <v>59</v>
      </c>
      <c r="F628" s="8">
        <f>C628/(1000*C623)</f>
        <v>0.5658829188240954</v>
      </c>
      <c r="G628" s="1" t="s">
        <v>2</v>
      </c>
    </row>
    <row r="629" spans="2:6" ht="12.75">
      <c r="B629" s="7"/>
      <c r="C629" s="8"/>
      <c r="F629" s="8"/>
    </row>
    <row r="630" ht="12.75">
      <c r="C630" s="5"/>
    </row>
    <row r="632" ht="12.75">
      <c r="C632" s="2" t="s">
        <v>15</v>
      </c>
    </row>
    <row r="633" ht="12.75">
      <c r="C633" s="2"/>
    </row>
    <row r="634" spans="2:3" ht="12.75">
      <c r="B634" s="1" t="s">
        <v>39</v>
      </c>
      <c r="C634" s="2"/>
    </row>
    <row r="635" spans="2:3" ht="12.75">
      <c r="B635" s="1" t="s">
        <v>18</v>
      </c>
      <c r="C635" s="2"/>
    </row>
    <row r="636" ht="14.25">
      <c r="C636" s="1" t="s">
        <v>32</v>
      </c>
    </row>
    <row r="637" ht="12.75">
      <c r="C637" s="2"/>
    </row>
    <row r="638" spans="2:3" ht="12.75">
      <c r="B638" s="1" t="s">
        <v>29</v>
      </c>
      <c r="C638" s="2"/>
    </row>
    <row r="639" ht="12.75">
      <c r="C639" s="2"/>
    </row>
    <row r="640" spans="2:3" ht="14.25">
      <c r="B640" s="1" t="s">
        <v>33</v>
      </c>
      <c r="C640" s="2"/>
    </row>
    <row r="641" spans="2:3" ht="14.25">
      <c r="B641" s="1" t="s">
        <v>34</v>
      </c>
      <c r="C641" s="2"/>
    </row>
    <row r="642" spans="2:3" ht="12.75">
      <c r="B642" s="1" t="s">
        <v>19</v>
      </c>
      <c r="C642" s="2"/>
    </row>
    <row r="643" spans="2:3" ht="12.75">
      <c r="B643" s="1" t="s">
        <v>20</v>
      </c>
      <c r="C643" s="2"/>
    </row>
    <row r="644" ht="12.75">
      <c r="C644" s="2"/>
    </row>
    <row r="645" ht="12.75">
      <c r="C645" s="2"/>
    </row>
    <row r="646" spans="2:3" ht="12.75">
      <c r="B646" s="1" t="s">
        <v>40</v>
      </c>
      <c r="C646" s="2"/>
    </row>
    <row r="647" spans="2:3" ht="12.75">
      <c r="B647" s="1" t="s">
        <v>41</v>
      </c>
      <c r="C647" s="2"/>
    </row>
    <row r="648" ht="14.25">
      <c r="C648" s="13" t="s">
        <v>47</v>
      </c>
    </row>
    <row r="649" ht="12.75">
      <c r="C649" s="13"/>
    </row>
    <row r="650" spans="2:3" ht="12.75">
      <c r="B650" s="1" t="s">
        <v>42</v>
      </c>
      <c r="C650" s="13"/>
    </row>
    <row r="651" ht="12.75">
      <c r="C651" s="13"/>
    </row>
    <row r="652" spans="2:3" ht="12.75">
      <c r="B652" s="13" t="s">
        <v>43</v>
      </c>
      <c r="C652" s="13"/>
    </row>
    <row r="653" spans="2:3" ht="12.75">
      <c r="B653" s="1" t="s">
        <v>44</v>
      </c>
      <c r="C653" s="13"/>
    </row>
    <row r="654" spans="2:3" ht="12.75">
      <c r="B654" s="1" t="s">
        <v>45</v>
      </c>
      <c r="C654" s="13"/>
    </row>
    <row r="655" spans="2:3" ht="14.25">
      <c r="B655" s="1" t="s">
        <v>46</v>
      </c>
      <c r="C655" s="2"/>
    </row>
    <row r="656" ht="12.75">
      <c r="C656" s="2"/>
    </row>
    <row r="657" ht="12.75">
      <c r="C657" s="2"/>
    </row>
    <row r="658" spans="2:3" ht="12.75">
      <c r="B658" s="1" t="s">
        <v>66</v>
      </c>
      <c r="C658" s="2"/>
    </row>
    <row r="659" ht="12.75">
      <c r="C659" s="2"/>
    </row>
    <row r="660" spans="2:4" ht="14.25">
      <c r="B660" s="7" t="s">
        <v>14</v>
      </c>
      <c r="C660" s="9">
        <f>C602/1000</f>
        <v>0.01</v>
      </c>
      <c r="D660" s="1" t="s">
        <v>35</v>
      </c>
    </row>
    <row r="661" spans="2:4" ht="12.75">
      <c r="B661" s="7" t="s">
        <v>22</v>
      </c>
      <c r="C661" s="3">
        <f>C622</f>
        <v>0.15</v>
      </c>
      <c r="D661" s="1" t="s">
        <v>21</v>
      </c>
    </row>
    <row r="662" spans="2:4" ht="12.75">
      <c r="B662" s="1" t="s">
        <v>23</v>
      </c>
      <c r="C662" s="3">
        <v>10</v>
      </c>
      <c r="D662" s="1" t="s">
        <v>21</v>
      </c>
    </row>
    <row r="663" ht="12.75">
      <c r="C663" s="2"/>
    </row>
    <row r="664" spans="2:4" ht="14.25">
      <c r="B664" s="7" t="s">
        <v>24</v>
      </c>
      <c r="C664" s="10">
        <f>(10.643*C660^1.85)/(140^1.85*C661^4.87)</f>
        <v>0.002339713950520809</v>
      </c>
      <c r="D664" s="1" t="s">
        <v>36</v>
      </c>
    </row>
    <row r="665" spans="2:4" ht="14.25">
      <c r="B665" s="7" t="s">
        <v>60</v>
      </c>
      <c r="C665" s="11">
        <f>C662*C664</f>
        <v>0.023397139505208088</v>
      </c>
      <c r="D665" s="1" t="s">
        <v>37</v>
      </c>
    </row>
    <row r="666" spans="2:6" ht="12.75">
      <c r="B666" s="7"/>
      <c r="C666" s="11"/>
      <c r="F666" s="5"/>
    </row>
    <row r="667" spans="2:3" ht="12.75">
      <c r="B667" s="15" t="s">
        <v>48</v>
      </c>
      <c r="C667" s="11"/>
    </row>
    <row r="668" spans="2:3" ht="12.75">
      <c r="B668" s="7"/>
      <c r="C668" s="11"/>
    </row>
    <row r="669" spans="2:8" ht="12.75">
      <c r="B669" s="7" t="s">
        <v>71</v>
      </c>
      <c r="C669" s="4">
        <v>2</v>
      </c>
      <c r="D669" s="7" t="s">
        <v>50</v>
      </c>
      <c r="E669" s="1">
        <v>0.21</v>
      </c>
      <c r="G669" s="13" t="s">
        <v>49</v>
      </c>
      <c r="H669" s="6">
        <f>C669*E669*(POWER(F626,2)/19.62)</f>
        <v>0.00685493683400044</v>
      </c>
    </row>
    <row r="670" spans="2:8" ht="12.75">
      <c r="B670" s="7"/>
      <c r="C670" s="11"/>
      <c r="D670" s="7"/>
      <c r="G670" s="13" t="s">
        <v>51</v>
      </c>
      <c r="H670" s="6">
        <f>SUM(H669:H669)</f>
        <v>0.00685493683400044</v>
      </c>
    </row>
    <row r="671" spans="2:7" ht="12.75">
      <c r="B671" s="7"/>
      <c r="C671" s="11"/>
      <c r="D671" s="7"/>
      <c r="G671" s="13"/>
    </row>
    <row r="672" spans="2:7" ht="12.75">
      <c r="B672" s="15" t="s">
        <v>52</v>
      </c>
      <c r="C672" s="11"/>
      <c r="D672" s="14">
        <f>C665+H670</f>
        <v>0.03025207633920853</v>
      </c>
      <c r="E672" s="1" t="s">
        <v>11</v>
      </c>
      <c r="G672" s="13"/>
    </row>
    <row r="673" spans="2:3" ht="12.75">
      <c r="B673" s="7"/>
      <c r="C673" s="11"/>
    </row>
    <row r="674" spans="2:3" ht="12.75">
      <c r="B674" s="1" t="s">
        <v>57</v>
      </c>
      <c r="C674" s="2"/>
    </row>
    <row r="675" ht="12.75">
      <c r="C675" s="2"/>
    </row>
    <row r="676" spans="2:4" ht="14.25">
      <c r="B676" s="7" t="s">
        <v>14</v>
      </c>
      <c r="C676" s="9">
        <f>C603/1000</f>
        <v>0.01</v>
      </c>
      <c r="D676" s="1" t="s">
        <v>35</v>
      </c>
    </row>
    <row r="677" spans="2:4" ht="12.75">
      <c r="B677" s="7" t="s">
        <v>22</v>
      </c>
      <c r="C677" s="3">
        <f>C622</f>
        <v>0.15</v>
      </c>
      <c r="D677" s="1" t="s">
        <v>21</v>
      </c>
    </row>
    <row r="678" spans="2:4" ht="12.75">
      <c r="B678" s="1" t="s">
        <v>23</v>
      </c>
      <c r="C678" s="3">
        <f>C662</f>
        <v>10</v>
      </c>
      <c r="D678" s="1" t="s">
        <v>21</v>
      </c>
    </row>
    <row r="679" ht="12.75">
      <c r="C679" s="2"/>
    </row>
    <row r="680" spans="2:4" ht="14.25">
      <c r="B680" s="7" t="s">
        <v>24</v>
      </c>
      <c r="C680" s="10">
        <f>(10.643*C676^1.85)/(140^1.85*C677^4.87)</f>
        <v>0.002339713950520809</v>
      </c>
      <c r="D680" s="1" t="s">
        <v>36</v>
      </c>
    </row>
    <row r="681" spans="2:4" ht="14.25">
      <c r="B681" s="7" t="s">
        <v>60</v>
      </c>
      <c r="C681" s="11">
        <f>C678*C680</f>
        <v>0.023397139505208088</v>
      </c>
      <c r="D681" s="1" t="s">
        <v>37</v>
      </c>
    </row>
    <row r="682" spans="2:3" ht="12.75">
      <c r="B682" s="7"/>
      <c r="C682" s="11"/>
    </row>
    <row r="683" spans="2:3" ht="12.75">
      <c r="B683" s="15" t="s">
        <v>48</v>
      </c>
      <c r="C683" s="11"/>
    </row>
    <row r="684" spans="2:3" ht="12.75">
      <c r="B684" s="7"/>
      <c r="C684" s="11"/>
    </row>
    <row r="685" spans="2:8" ht="12.75">
      <c r="B685" s="7" t="str">
        <f>B669</f>
        <v>Codos 6":</v>
      </c>
      <c r="C685" s="4">
        <f>C669</f>
        <v>2</v>
      </c>
      <c r="D685" s="7" t="s">
        <v>50</v>
      </c>
      <c r="E685" s="1">
        <f>E669</f>
        <v>0.21</v>
      </c>
      <c r="G685" s="13" t="s">
        <v>49</v>
      </c>
      <c r="H685" s="6">
        <f>C685*E685*(POWER(F627,2)/19.62)</f>
        <v>0.00685493683400044</v>
      </c>
    </row>
    <row r="686" spans="2:8" ht="12.75">
      <c r="B686" s="7"/>
      <c r="C686" s="11"/>
      <c r="D686" s="7"/>
      <c r="G686" s="13" t="s">
        <v>51</v>
      </c>
      <c r="H686" s="6">
        <f>SUM(H685:H685)</f>
        <v>0.00685493683400044</v>
      </c>
    </row>
    <row r="687" spans="2:7" ht="12.75">
      <c r="B687" s="7"/>
      <c r="C687" s="11"/>
      <c r="D687" s="7"/>
      <c r="G687" s="13"/>
    </row>
    <row r="688" spans="2:7" ht="12.75">
      <c r="B688" s="15" t="s">
        <v>52</v>
      </c>
      <c r="C688" s="11"/>
      <c r="D688" s="14">
        <f>C681+H686</f>
        <v>0.03025207633920853</v>
      </c>
      <c r="E688" s="1" t="s">
        <v>11</v>
      </c>
      <c r="G688" s="13"/>
    </row>
    <row r="689" ht="12.75">
      <c r="D689" s="12"/>
    </row>
    <row r="690" spans="2:3" ht="12.75">
      <c r="B690" s="1" t="s">
        <v>58</v>
      </c>
      <c r="C690" s="2"/>
    </row>
    <row r="691" ht="12.75">
      <c r="C691" s="2"/>
    </row>
    <row r="692" spans="2:4" ht="14.25">
      <c r="B692" s="7" t="s">
        <v>14</v>
      </c>
      <c r="C692" s="9">
        <f>C604/1000</f>
        <v>0.01</v>
      </c>
      <c r="D692" s="1" t="s">
        <v>35</v>
      </c>
    </row>
    <row r="693" spans="2:4" ht="12.75">
      <c r="B693" s="7" t="s">
        <v>22</v>
      </c>
      <c r="C693" s="3">
        <f>C622</f>
        <v>0.15</v>
      </c>
      <c r="D693" s="1" t="s">
        <v>21</v>
      </c>
    </row>
    <row r="694" spans="2:4" ht="12.75">
      <c r="B694" s="1" t="s">
        <v>23</v>
      </c>
      <c r="C694" s="3">
        <f>C662</f>
        <v>10</v>
      </c>
      <c r="D694" s="1" t="s">
        <v>21</v>
      </c>
    </row>
    <row r="695" ht="12.75">
      <c r="C695" s="2"/>
    </row>
    <row r="696" spans="2:4" ht="14.25">
      <c r="B696" s="7" t="s">
        <v>24</v>
      </c>
      <c r="C696" s="10">
        <f>(10.643*C692^1.85)/(140^1.85*C693^4.87)</f>
        <v>0.002339713950520809</v>
      </c>
      <c r="D696" s="1" t="s">
        <v>36</v>
      </c>
    </row>
    <row r="697" spans="2:4" ht="14.25">
      <c r="B697" s="7" t="s">
        <v>65</v>
      </c>
      <c r="C697" s="11">
        <f>C694*C696</f>
        <v>0.023397139505208088</v>
      </c>
      <c r="D697" s="1" t="s">
        <v>37</v>
      </c>
    </row>
    <row r="698" spans="2:3" ht="12.75">
      <c r="B698" s="7"/>
      <c r="C698" s="11"/>
    </row>
    <row r="699" spans="2:3" ht="12.75">
      <c r="B699" s="15" t="s">
        <v>48</v>
      </c>
      <c r="C699" s="11"/>
    </row>
    <row r="700" spans="2:3" ht="12.75">
      <c r="B700" s="7"/>
      <c r="C700" s="11"/>
    </row>
    <row r="701" spans="2:8" ht="12.75">
      <c r="B701" s="7" t="str">
        <f>B669</f>
        <v>Codos 6":</v>
      </c>
      <c r="C701" s="4">
        <f>C669</f>
        <v>2</v>
      </c>
      <c r="D701" s="7" t="s">
        <v>50</v>
      </c>
      <c r="E701" s="1">
        <f>E669</f>
        <v>0.21</v>
      </c>
      <c r="G701" s="13" t="s">
        <v>49</v>
      </c>
      <c r="H701" s="6">
        <f>C701*E701*(POWER(F628,2)/19.62)</f>
        <v>0.00685493683400044</v>
      </c>
    </row>
    <row r="702" spans="2:8" ht="12.75">
      <c r="B702" s="7"/>
      <c r="C702" s="11"/>
      <c r="D702" s="7"/>
      <c r="G702" s="13" t="s">
        <v>51</v>
      </c>
      <c r="H702" s="6">
        <f>SUM(H701:H701)</f>
        <v>0.00685493683400044</v>
      </c>
    </row>
    <row r="703" spans="2:7" ht="12.75">
      <c r="B703" s="7"/>
      <c r="C703" s="11"/>
      <c r="D703" s="7"/>
      <c r="G703" s="13"/>
    </row>
    <row r="704" spans="2:7" ht="12.75">
      <c r="B704" s="15" t="s">
        <v>52</v>
      </c>
      <c r="C704" s="11"/>
      <c r="D704" s="14">
        <f>C697+H702</f>
        <v>0.03025207633920853</v>
      </c>
      <c r="E704" s="1" t="s">
        <v>11</v>
      </c>
      <c r="G704" s="13"/>
    </row>
  </sheetData>
  <sheetProtection/>
  <mergeCells count="13">
    <mergeCell ref="B123:H123"/>
    <mergeCell ref="B2:I2"/>
    <mergeCell ref="B5:H5"/>
    <mergeCell ref="B6:H6"/>
    <mergeCell ref="B122:H122"/>
    <mergeCell ref="B591:H591"/>
    <mergeCell ref="B239:H239"/>
    <mergeCell ref="B240:H240"/>
    <mergeCell ref="B590:H590"/>
    <mergeCell ref="B473:H473"/>
    <mergeCell ref="B474:H474"/>
    <mergeCell ref="B356:H356"/>
    <mergeCell ref="B357:H357"/>
  </mergeCells>
  <printOptions horizontalCentered="1"/>
  <pageMargins left="0.984251968503937" right="0.5905511811023623" top="1.1811023622047245" bottom="1.1811023622047245" header="0.7874015748031497" footer="0.7874015748031497"/>
  <pageSetup firstPageNumber="36" useFirstPageNumber="1" horizontalDpi="600" verticalDpi="600" orientation="portrait" r:id="rId1"/>
  <headerFooter alignWithMargins="0">
    <oddHeader>&amp;L&amp;8CAP. 4: DISEÑO DE LAS OPERACIONES Y PROCESOS UNITARIOS DE TRATAMIENTO</oddHeader>
    <oddFooter>&amp;L&amp;8SERVICIOS TOPOGRAFICOS 
ESPECIALIZADOS, S.A. DE C.V.&amp;C&amp;8PAGINA &amp;P
MEMORIA DE CALCULO HIDRAULICA&amp;R&amp;8PROYECTO: P.T.A.R. PEGUEROS, JAL.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78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2.00390625" style="1" customWidth="1"/>
    <col min="2" max="2" width="18.00390625" style="1" customWidth="1"/>
    <col min="3" max="4" width="11.421875" style="1" customWidth="1"/>
    <col min="5" max="7" width="7.7109375" style="1" customWidth="1"/>
    <col min="8" max="8" width="11.8515625" style="1" customWidth="1"/>
    <col min="9" max="16384" width="11.421875" style="1" customWidth="1"/>
  </cols>
  <sheetData>
    <row r="2" spans="2:8" ht="12.75">
      <c r="B2" s="21"/>
      <c r="C2" s="21"/>
      <c r="D2" s="21"/>
      <c r="E2" s="21"/>
      <c r="F2" s="21"/>
      <c r="G2" s="21"/>
      <c r="H2" s="21"/>
    </row>
    <row r="3" spans="2:8" ht="12.75">
      <c r="B3" s="21"/>
      <c r="C3" s="21"/>
      <c r="D3" s="21"/>
      <c r="E3" s="21"/>
      <c r="F3" s="21"/>
      <c r="G3" s="21"/>
      <c r="H3" s="21"/>
    </row>
    <row r="5" ht="12.75">
      <c r="C5" s="2"/>
    </row>
    <row r="9" ht="12.75">
      <c r="C9" s="4"/>
    </row>
    <row r="10" ht="12.75">
      <c r="C10" s="3"/>
    </row>
    <row r="15" ht="12.75">
      <c r="C15" s="20"/>
    </row>
    <row r="18" ht="12.75">
      <c r="C18" s="16"/>
    </row>
    <row r="19" ht="12.75">
      <c r="C19" s="16"/>
    </row>
    <row r="20" ht="12.75">
      <c r="C20" s="16"/>
    </row>
    <row r="21" ht="12.75">
      <c r="C21" s="16"/>
    </row>
    <row r="29" ht="12.75">
      <c r="C29" s="5"/>
    </row>
    <row r="30" ht="12.75">
      <c r="C30" s="17"/>
    </row>
    <row r="34" ht="12.75">
      <c r="C34" s="2"/>
    </row>
    <row r="37" ht="12.75">
      <c r="C37" s="2"/>
    </row>
    <row r="38" ht="12.75">
      <c r="C38" s="6"/>
    </row>
    <row r="39" spans="3:5" ht="12.75">
      <c r="C39" s="5"/>
      <c r="E39" s="5"/>
    </row>
    <row r="40" ht="12.75">
      <c r="C40" s="5"/>
    </row>
    <row r="41" spans="2:6" ht="12.75">
      <c r="B41" s="7"/>
      <c r="C41" s="8"/>
      <c r="F41" s="8"/>
    </row>
    <row r="42" spans="2:6" ht="12.75">
      <c r="B42" s="7"/>
      <c r="C42" s="8"/>
      <c r="F42" s="8"/>
    </row>
    <row r="43" spans="2:6" ht="12.75">
      <c r="B43" s="7"/>
      <c r="C43" s="8"/>
      <c r="F43" s="8"/>
    </row>
    <row r="44" spans="2:6" ht="12.75">
      <c r="B44" s="7"/>
      <c r="C44" s="8"/>
      <c r="F44" s="8"/>
    </row>
    <row r="48" spans="2:8" ht="12.75">
      <c r="B48" s="21"/>
      <c r="C48" s="21"/>
      <c r="D48" s="21"/>
      <c r="E48" s="21"/>
      <c r="F48" s="21"/>
      <c r="G48" s="21"/>
      <c r="H48" s="21"/>
    </row>
    <row r="49" spans="2:8" ht="12.75">
      <c r="B49" s="21"/>
      <c r="C49" s="21"/>
      <c r="D49" s="21"/>
      <c r="E49" s="21"/>
      <c r="F49" s="21"/>
      <c r="G49" s="21"/>
      <c r="H49" s="21"/>
    </row>
    <row r="51" ht="12.75">
      <c r="C51" s="2"/>
    </row>
    <row r="55" ht="12.75">
      <c r="C55" s="4"/>
    </row>
    <row r="56" ht="12.75">
      <c r="C56" s="3"/>
    </row>
    <row r="61" ht="12.75">
      <c r="C61" s="20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75" ht="12.75">
      <c r="C75" s="5"/>
    </row>
    <row r="76" ht="12.75">
      <c r="C76" s="17"/>
    </row>
    <row r="77" ht="12.75">
      <c r="C77" s="17"/>
    </row>
    <row r="80" ht="12.75">
      <c r="C80" s="2"/>
    </row>
    <row r="83" ht="12.75">
      <c r="C83" s="2"/>
    </row>
    <row r="84" ht="12.75">
      <c r="C84" s="6"/>
    </row>
    <row r="85" spans="3:5" ht="12.75">
      <c r="C85" s="5"/>
      <c r="E85" s="5"/>
    </row>
    <row r="86" ht="12.75">
      <c r="C86" s="5"/>
    </row>
    <row r="87" spans="2:6" ht="12.75">
      <c r="B87" s="7"/>
      <c r="C87" s="8"/>
      <c r="F87" s="8"/>
    </row>
    <row r="88" spans="2:6" ht="12.75">
      <c r="B88" s="7"/>
      <c r="C88" s="8"/>
      <c r="F88" s="8"/>
    </row>
    <row r="89" spans="2:6" ht="12.75">
      <c r="B89" s="7"/>
      <c r="C89" s="8"/>
      <c r="F89" s="8"/>
    </row>
    <row r="90" spans="2:6" ht="12.75">
      <c r="B90" s="7"/>
      <c r="C90" s="8"/>
      <c r="F90" s="8"/>
    </row>
    <row r="92" spans="2:8" ht="12.75">
      <c r="B92" s="21"/>
      <c r="C92" s="21"/>
      <c r="D92" s="21"/>
      <c r="E92" s="21"/>
      <c r="F92" s="21"/>
      <c r="G92" s="21"/>
      <c r="H92" s="21"/>
    </row>
    <row r="93" spans="2:8" ht="12.75">
      <c r="B93" s="21"/>
      <c r="C93" s="21"/>
      <c r="D93" s="21"/>
      <c r="E93" s="21"/>
      <c r="F93" s="21"/>
      <c r="G93" s="21"/>
      <c r="H93" s="21"/>
    </row>
    <row r="95" ht="12.75">
      <c r="C95" s="2"/>
    </row>
    <row r="99" ht="12.75">
      <c r="C99" s="4"/>
    </row>
    <row r="100" ht="12.75">
      <c r="C100" s="3"/>
    </row>
    <row r="105" ht="12.75">
      <c r="C105" s="20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9" ht="12.75">
      <c r="C119" s="5"/>
    </row>
    <row r="120" ht="12.75">
      <c r="C120" s="17"/>
    </row>
    <row r="121" ht="12.75">
      <c r="C121" s="17"/>
    </row>
    <row r="124" ht="12.75">
      <c r="C124" s="2"/>
    </row>
    <row r="127" ht="12.75">
      <c r="C127" s="2"/>
    </row>
    <row r="128" ht="12.75">
      <c r="C128" s="6"/>
    </row>
    <row r="129" spans="3:5" ht="12.75">
      <c r="C129" s="5"/>
      <c r="E129" s="5"/>
    </row>
    <row r="130" ht="12.75">
      <c r="C130" s="5"/>
    </row>
    <row r="131" spans="2:6" ht="12.75">
      <c r="B131" s="7"/>
      <c r="C131" s="8"/>
      <c r="F131" s="8"/>
    </row>
    <row r="132" spans="2:6" ht="12.75">
      <c r="B132" s="7"/>
      <c r="C132" s="8"/>
      <c r="F132" s="8"/>
    </row>
    <row r="133" spans="2:6" ht="12.75">
      <c r="B133" s="7"/>
      <c r="C133" s="8"/>
      <c r="F133" s="8"/>
    </row>
    <row r="134" spans="2:6" ht="12.75">
      <c r="B134" s="7"/>
      <c r="C134" s="8"/>
      <c r="F134" s="8"/>
    </row>
    <row r="136" spans="2:8" ht="12.75">
      <c r="B136" s="21"/>
      <c r="C136" s="21"/>
      <c r="D136" s="21"/>
      <c r="E136" s="21"/>
      <c r="F136" s="21"/>
      <c r="G136" s="21"/>
      <c r="H136" s="21"/>
    </row>
    <row r="137" spans="2:8" ht="12.75">
      <c r="B137" s="21"/>
      <c r="C137" s="21"/>
      <c r="D137" s="21"/>
      <c r="E137" s="21"/>
      <c r="F137" s="21"/>
      <c r="G137" s="21"/>
      <c r="H137" s="21"/>
    </row>
    <row r="139" ht="12.75">
      <c r="C139" s="2"/>
    </row>
    <row r="143" ht="12.75">
      <c r="C143" s="4"/>
    </row>
    <row r="144" ht="12.75">
      <c r="C144" s="3"/>
    </row>
    <row r="149" ht="12.75">
      <c r="C149" s="20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63" ht="12.75">
      <c r="C163" s="5"/>
    </row>
    <row r="164" ht="12.75">
      <c r="C164" s="17"/>
    </row>
    <row r="165" ht="12.75">
      <c r="C165" s="17"/>
    </row>
    <row r="168" ht="12.75">
      <c r="C168" s="2"/>
    </row>
    <row r="171" ht="12.75">
      <c r="C171" s="2"/>
    </row>
    <row r="172" ht="12.75">
      <c r="C172" s="6"/>
    </row>
    <row r="173" spans="3:5" ht="12.75">
      <c r="C173" s="5"/>
      <c r="E173" s="5"/>
    </row>
    <row r="174" ht="12.75">
      <c r="C174" s="5"/>
    </row>
    <row r="175" spans="2:6" ht="12.75">
      <c r="B175" s="7"/>
      <c r="C175" s="8"/>
      <c r="F175" s="8"/>
    </row>
    <row r="176" spans="2:6" ht="12.75">
      <c r="B176" s="7"/>
      <c r="C176" s="8"/>
      <c r="F176" s="8"/>
    </row>
    <row r="177" spans="2:6" ht="12.75">
      <c r="B177" s="7"/>
      <c r="C177" s="8"/>
      <c r="F177" s="8"/>
    </row>
    <row r="178" spans="2:6" ht="12.75">
      <c r="B178" s="7"/>
      <c r="C178" s="8"/>
      <c r="F178" s="8"/>
    </row>
  </sheetData>
  <sheetProtection/>
  <mergeCells count="8">
    <mergeCell ref="B2:H2"/>
    <mergeCell ref="B3:H3"/>
    <mergeCell ref="B48:H48"/>
    <mergeCell ref="B137:H137"/>
    <mergeCell ref="B49:H49"/>
    <mergeCell ref="B92:H92"/>
    <mergeCell ref="B93:H93"/>
    <mergeCell ref="B136:H1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Orbi Ingenieros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Antonio Rios</cp:lastModifiedBy>
  <cp:lastPrinted>2008-07-12T22:21:56Z</cp:lastPrinted>
  <dcterms:created xsi:type="dcterms:W3CDTF">1999-07-29T18:36:36Z</dcterms:created>
  <dcterms:modified xsi:type="dcterms:W3CDTF">2008-07-15T16:34:03Z</dcterms:modified>
  <cp:category/>
  <cp:version/>
  <cp:contentType/>
  <cp:contentStatus/>
</cp:coreProperties>
</file>